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4" sheetId="1" r:id="rId1"/>
  </sheets>
  <externalReferences>
    <externalReference r:id="rId2"/>
  </externalReferences>
  <definedNames>
    <definedName name="_xlnm.Print_Area" localSheetId="0">'14'!$A$1:$H$197</definedName>
  </definedNames>
  <calcPr calcId="162913"/>
</workbook>
</file>

<file path=xl/calcChain.xml><?xml version="1.0" encoding="utf-8"?>
<calcChain xmlns="http://schemas.openxmlformats.org/spreadsheetml/2006/main">
  <c r="H164" i="1" l="1"/>
  <c r="H36" i="1"/>
  <c r="H104" i="1"/>
  <c r="H86" i="1"/>
  <c r="H58" i="1" l="1"/>
  <c r="H51" i="1" l="1"/>
  <c r="H33" i="1" l="1"/>
  <c r="H29" i="1"/>
  <c r="H184" i="1" l="1"/>
  <c r="H181" i="1"/>
  <c r="H180" i="1" s="1"/>
  <c r="H182" i="1" s="1"/>
  <c r="H177" i="1"/>
  <c r="H171" i="1"/>
  <c r="H170" i="1" s="1"/>
  <c r="H169" i="1"/>
  <c r="H163" i="1"/>
  <c r="H161" i="1"/>
  <c r="H160" i="1"/>
  <c r="H159" i="1" s="1"/>
  <c r="H158" i="1"/>
  <c r="H153" i="1"/>
  <c r="H145" i="1"/>
  <c r="H144" i="1"/>
  <c r="H138" i="1"/>
  <c r="H137" i="1"/>
  <c r="H136" i="1"/>
  <c r="H135" i="1"/>
  <c r="H134" i="1"/>
  <c r="H131" i="1"/>
  <c r="H129" i="1"/>
  <c r="H119" i="1"/>
  <c r="H116" i="1"/>
  <c r="H115" i="1" s="1"/>
  <c r="H114" i="1"/>
  <c r="H111" i="1"/>
  <c r="H110" i="1"/>
  <c r="H103" i="1"/>
  <c r="H102" i="1" s="1"/>
  <c r="H90" i="1"/>
  <c r="H84" i="1"/>
  <c r="H83" i="1"/>
  <c r="H80" i="1"/>
  <c r="H77" i="1" s="1"/>
  <c r="H73" i="1"/>
  <c r="H72" i="1"/>
  <c r="H71" i="1"/>
  <c r="H70" i="1"/>
  <c r="H69" i="1"/>
  <c r="H63" i="1"/>
  <c r="H57" i="1" s="1"/>
  <c r="H54" i="1"/>
  <c r="H53" i="1"/>
  <c r="H52" i="1"/>
  <c r="H49" i="1"/>
  <c r="H47" i="1"/>
  <c r="H45" i="1"/>
  <c r="H43" i="1" s="1"/>
  <c r="H27" i="1"/>
  <c r="H23" i="1" s="1"/>
  <c r="H22" i="1"/>
  <c r="H14" i="1"/>
  <c r="H11" i="1" s="1"/>
  <c r="H123" i="1" l="1"/>
  <c r="H132" i="1"/>
  <c r="H82" i="1"/>
  <c r="H148" i="1"/>
  <c r="H142" i="1"/>
  <c r="H66" i="1"/>
  <c r="H50" i="1"/>
  <c r="H42" i="1" s="1"/>
  <c r="H118" i="1"/>
  <c r="H109" i="1"/>
  <c r="H95" i="1"/>
  <c r="H19" i="1"/>
  <c r="H172" i="1"/>
  <c r="H91" i="1"/>
  <c r="H133" i="1"/>
  <c r="H15" i="1"/>
  <c r="H154" i="1"/>
  <c r="H185" i="1"/>
  <c r="H179" i="1" l="1"/>
  <c r="H98" i="1"/>
  <c r="H10" i="1"/>
  <c r="H85" i="1"/>
  <c r="H56" i="1" s="1"/>
  <c r="H121" i="1" l="1"/>
  <c r="H55" i="1"/>
  <c r="H186" i="1" l="1"/>
</calcChain>
</file>

<file path=xl/sharedStrings.xml><?xml version="1.0" encoding="utf-8"?>
<sst xmlns="http://schemas.openxmlformats.org/spreadsheetml/2006/main" count="981" uniqueCount="241">
  <si>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</si>
  <si>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</si>
  <si>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</si>
  <si>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</si>
  <si>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</si>
  <si>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</si>
  <si>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</si>
  <si>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</si>
  <si>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</si>
  <si>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</si>
  <si>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</si>
  <si>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</si>
  <si>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</si>
  <si>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</si>
  <si>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</si>
  <si>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</si>
  <si>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</si>
  <si>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</si>
  <si>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</si>
  <si>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</si>
  <si>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</si>
  <si>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</si>
  <si>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</si>
  <si>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</si>
  <si>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</si>
  <si>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</si>
  <si>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</si>
  <si>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</si>
  <si>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</si>
  <si>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</si>
  <si>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</si>
  <si>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</si>
  <si>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</si>
  <si>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</si>
  <si>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</si>
  <si>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</si>
  <si>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</si>
  <si>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</si>
  <si>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</si>
  <si>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</si>
  <si>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</si>
  <si>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42401S2690</t>
  </si>
  <si>
    <t>400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</si>
  <si>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</si>
  <si>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</si>
  <si>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</si>
  <si>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</si>
  <si>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</si>
  <si>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2019-2024 годы"</t>
  </si>
  <si>
    <t>4360579511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</si>
  <si>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</si>
  <si>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0709</t>
  </si>
  <si>
    <t>43614S2200</t>
  </si>
  <si>
    <t>МП "Улучшение качества жизни граждан пожилого возраста в муниципальном образовании Балаганский район на 2019-2024 годы"</t>
  </si>
  <si>
    <t>4361579524</t>
  </si>
  <si>
    <t>МП "Доступная среда для инвалидов и маломобильных групп населения  Балаганского района на 2019-2024 годы"</t>
  </si>
  <si>
    <t>4361679525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</si>
  <si>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</si>
  <si>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</si>
  <si>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</si>
  <si>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</si>
  <si>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</si>
  <si>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</si>
  <si>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</si>
  <si>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</si>
  <si>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</si>
  <si>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</si>
  <si>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</si>
  <si>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</si>
  <si>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</si>
  <si>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</si>
  <si>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</si>
  <si>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</si>
  <si>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</si>
  <si>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</si>
  <si>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</si>
  <si>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</si>
  <si>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</si>
  <si>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</si>
  <si>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</si>
  <si>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43201S2957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</si>
  <si>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</si>
  <si>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</si>
  <si>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</si>
  <si>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</si>
  <si>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</si>
  <si>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</si>
  <si>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</si>
  <si>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</si>
  <si>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</si>
  <si>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</si>
  <si>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</si>
  <si>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</si>
  <si>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</si>
  <si>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</si>
  <si>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</si>
  <si>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</si>
  <si>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</si>
  <si>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</si>
  <si>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</si>
  <si>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</si>
  <si>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</si>
  <si>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</si>
  <si>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</si>
  <si>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</si>
  <si>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</si>
  <si>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</si>
  <si>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</si>
  <si>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</si>
  <si>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</si>
  <si>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</si>
  <si>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</si>
  <si>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</si>
  <si>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</si>
  <si>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</si>
  <si>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43605S2050</t>
  </si>
  <si>
    <t>МП "Повышение безопасности дорожного движения  на территории Балаганского района на 2019-2024 годы"</t>
  </si>
  <si>
    <t>4360779513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</si>
  <si>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</si>
  <si>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4361400000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</si>
  <si>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</si>
  <si>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 xml:space="preserve">Реализация мероприятий перечня проектов народных инициатив 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</si>
  <si>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</si>
  <si>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</si>
  <si>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</si>
  <si>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</si>
  <si>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МП "Улучшение условий и охраны труда в муниципальном образовании Балаганский район  на 2019-2024 годы"</t>
  </si>
  <si>
    <t>Финансовое управление Балаганского района</t>
  </si>
  <si>
    <t>992</t>
  </si>
  <si>
    <t>0113</t>
  </si>
  <si>
    <t>4361279521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</si>
  <si>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</si>
  <si>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</si>
  <si>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4361900204</t>
  </si>
  <si>
    <t>МКУ Централизованная бухгалтерия</t>
  </si>
  <si>
    <t>4361920290</t>
  </si>
  <si>
    <t>4361979501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</si>
  <si>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</si>
  <si>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</si>
  <si>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4361900000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</si>
  <si>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</si>
  <si>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</si>
  <si>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</si>
  <si>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</si>
  <si>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</si>
  <si>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</si>
  <si>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</si>
  <si>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</si>
  <si>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</si>
  <si>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</si>
  <si>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</si>
  <si>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</si>
  <si>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</si>
  <si>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0409</t>
  </si>
  <si>
    <t>0501</t>
  </si>
  <si>
    <t>МКУ Управление архитектуры и градостроительства</t>
  </si>
  <si>
    <t>1101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</si>
  <si>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</si>
  <si>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</si>
  <si>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4360679512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</si>
  <si>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</si>
  <si>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</si>
  <si>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0104</t>
  </si>
  <si>
    <t>1202</t>
  </si>
  <si>
    <t>0309</t>
  </si>
  <si>
    <t>4360800000</t>
  </si>
  <si>
    <t>4360820290</t>
  </si>
  <si>
    <t>МКУ ЕДДС</t>
  </si>
  <si>
    <t>4360979515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</si>
  <si>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</si>
  <si>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</si>
  <si>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>4361079516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</si>
  <si>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</si>
  <si>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</si>
  <si>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МП "Защита  окружающей  среды  в муниципальном образовании Балаганский  район на 2019-2024 годы"</t>
  </si>
  <si>
    <t>0605</t>
  </si>
  <si>
    <t>4361379523</t>
  </si>
  <si>
    <t xml:space="preserve">МП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</si>
  <si>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</si>
  <si>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</si>
  <si>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</si>
  <si>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УМИ</t>
  </si>
  <si>
    <t>МП "Управление муниципальным имуществом муниципального образования Балаганский район на 2019 -2024 годы"</t>
  </si>
  <si>
    <t>4362000113</t>
  </si>
  <si>
    <t>4362079527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</si>
  <si>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</si>
  <si>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</si>
  <si>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</si>
  <si>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</si>
  <si>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</si>
  <si>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</si>
  <si>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</si>
  <si>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4361900224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</si>
  <si>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</si>
  <si>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</si>
  <si>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</si>
  <si>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</si>
  <si>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</si>
  <si>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</si>
  <si>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</si>
  <si>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</si>
  <si>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</si>
  <si>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РАСПРЕДЕЛЕНИЕ БЮДЖЕТНЫХ АССИГНОВАНИЙ НА РЕАЛИЗАЦИЮ МУНИЦИПАЛЬНЫХ ПРОГРАММ НА 2020 ГОД</t>
  </si>
  <si>
    <t>42101S2102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</si>
  <si>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</si>
  <si>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</si>
  <si>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Муниципальная программа "Улучшение условий и охраны труда в муниципальном образовании Балаганский район  на 2019-2024 годы"</t>
  </si>
  <si>
    <t>МКУ ДО БДМШ, МКУК БИЭМ</t>
  </si>
  <si>
    <t>43101S2370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</si>
  <si>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</si>
  <si>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</si>
  <si>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1403</t>
  </si>
  <si>
    <t>4360374110</t>
  </si>
  <si>
    <t>436P272610</t>
  </si>
  <si>
    <t>МКУ ЦЕНТР ОБСЛУЖИВАНИЯ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</si>
  <si>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</si>
  <si>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</si>
  <si>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</si>
  <si>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>4361479502</t>
  </si>
  <si>
    <t>4361479501</t>
  </si>
  <si>
    <t>43605S2390</t>
  </si>
  <si>
    <t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 20.12.2020 года  № 10/1 -рд</t>
  </si>
  <si>
    <t>1102</t>
  </si>
  <si>
    <t>Подпрограмма 7 "Безопасность учреждений культуры в муниципальном образовании Балаганский район на 2020-2024 годы"</t>
  </si>
  <si>
    <t>4270179541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</si>
  <si>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</si>
  <si>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«Молодёжь муниципального образования Балаганский район на 2019-2024 годы»</t>
  </si>
  <si>
    <t>4360079500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</si>
  <si>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</si>
  <si>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</si>
  <si>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43201L3031</t>
  </si>
  <si>
    <t>43619S2972</t>
  </si>
  <si>
    <t>4360479510</t>
  </si>
  <si>
    <t>4360479511</t>
  </si>
  <si>
    <t>4361479503</t>
  </si>
  <si>
    <t>42301S2120</t>
  </si>
  <si>
    <t>4320173180</t>
  </si>
  <si>
    <t>43201L3041</t>
  </si>
  <si>
    <t>4330142400</t>
  </si>
  <si>
    <t>4360879514</t>
  </si>
  <si>
    <t>Приложение 7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от 21 .12.2020 года  № 5/3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</si>
</sst>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0" fontId="10" fillId="0" borderId="8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49" fontId="11" fillId="2" borderId="8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wrapText="1"/>
    </xf>
    <xf numFmtId="0" fontId="12" fillId="2" borderId="0" xfId="0" applyFont="1" applyFill="1"/>
    <xf numFmtId="49" fontId="2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/>
    <xf numFmtId="164" fontId="4" fillId="2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/>
    <xf numFmtId="0" fontId="0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&#1086;&#1073;&#1097;&#1080;&#1081;%20&#1076;&#1086;&#1089;&#1090;&#1091;&#1087;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6">
          <cell r="G16">
            <v>4256.5</v>
          </cell>
        </row>
        <row r="30">
          <cell r="G30">
            <v>531.1</v>
          </cell>
        </row>
        <row r="36">
          <cell r="G36">
            <v>34665.800000000003</v>
          </cell>
        </row>
        <row r="39">
          <cell r="G39">
            <v>2500</v>
          </cell>
        </row>
        <row r="55">
          <cell r="G55">
            <v>26.4</v>
          </cell>
        </row>
        <row r="67">
          <cell r="G67">
            <v>34.5</v>
          </cell>
        </row>
        <row r="71">
          <cell r="G71">
            <v>1.9</v>
          </cell>
        </row>
        <row r="77">
          <cell r="G77">
            <v>3929.1</v>
          </cell>
        </row>
        <row r="96">
          <cell r="G96">
            <v>337.70000000000005</v>
          </cell>
        </row>
        <row r="106">
          <cell r="G106">
            <v>10431.200000000001</v>
          </cell>
        </row>
        <row r="110">
          <cell r="G110">
            <v>549</v>
          </cell>
        </row>
        <row r="116">
          <cell r="G116">
            <v>3880</v>
          </cell>
        </row>
        <row r="156">
          <cell r="G156">
            <v>69.599999999999994</v>
          </cell>
        </row>
        <row r="160">
          <cell r="G160">
            <v>32</v>
          </cell>
        </row>
        <row r="170">
          <cell r="G170">
            <v>356.2</v>
          </cell>
        </row>
        <row r="197">
          <cell r="G197">
            <v>425</v>
          </cell>
        </row>
        <row r="211">
          <cell r="G211">
            <v>380.8</v>
          </cell>
        </row>
        <row r="215">
          <cell r="G215">
            <v>20</v>
          </cell>
        </row>
        <row r="226">
          <cell r="G226">
            <v>171361.3</v>
          </cell>
        </row>
        <row r="230">
          <cell r="G230">
            <v>2177.6999999999998</v>
          </cell>
        </row>
        <row r="234">
          <cell r="G234">
            <v>114.6</v>
          </cell>
        </row>
        <row r="238">
          <cell r="G238">
            <v>1567.5</v>
          </cell>
        </row>
        <row r="242">
          <cell r="G242">
            <v>82.5</v>
          </cell>
        </row>
        <row r="246">
          <cell r="G246">
            <v>354.7</v>
          </cell>
        </row>
        <row r="250">
          <cell r="G250">
            <v>640.1</v>
          </cell>
        </row>
        <row r="254">
          <cell r="G254">
            <v>33.700000000000003</v>
          </cell>
        </row>
        <row r="269">
          <cell r="G269">
            <v>1329.2</v>
          </cell>
        </row>
        <row r="273">
          <cell r="G273">
            <v>70</v>
          </cell>
        </row>
        <row r="283">
          <cell r="G283">
            <v>145</v>
          </cell>
        </row>
        <row r="289">
          <cell r="G289">
            <v>2446.5</v>
          </cell>
        </row>
        <row r="336">
          <cell r="G336">
            <v>19.5</v>
          </cell>
        </row>
        <row r="339">
          <cell r="G339">
            <v>193.6</v>
          </cell>
        </row>
        <row r="358">
          <cell r="G358">
            <v>298.8</v>
          </cell>
        </row>
        <row r="386">
          <cell r="G386">
            <v>100</v>
          </cell>
        </row>
        <row r="405">
          <cell r="G405">
            <v>30</v>
          </cell>
        </row>
        <row r="430">
          <cell r="G430">
            <v>446.5</v>
          </cell>
        </row>
        <row r="501">
          <cell r="G501">
            <v>1420.4</v>
          </cell>
        </row>
        <row r="535">
          <cell r="G535">
            <v>2000</v>
          </cell>
        </row>
        <row r="675">
          <cell r="G675">
            <v>14.4</v>
          </cell>
        </row>
        <row r="686">
          <cell r="G686">
            <v>51</v>
          </cell>
        </row>
        <row r="726">
          <cell r="G726">
            <v>1405.1999999999998</v>
          </cell>
        </row>
        <row r="737">
          <cell r="G737">
            <v>8.4</v>
          </cell>
        </row>
        <row r="749">
          <cell r="G749">
            <v>63.5</v>
          </cell>
        </row>
        <row r="760">
          <cell r="G760">
            <v>130</v>
          </cell>
        </row>
        <row r="796">
          <cell r="G796">
            <v>6</v>
          </cell>
        </row>
        <row r="804">
          <cell r="G804">
            <v>48</v>
          </cell>
        </row>
        <row r="808">
          <cell r="G808">
            <v>4.8</v>
          </cell>
        </row>
        <row r="815">
          <cell r="G815">
            <v>3.6</v>
          </cell>
        </row>
        <row r="819">
          <cell r="G819">
            <v>139</v>
          </cell>
        </row>
        <row r="823">
          <cell r="G823">
            <v>25.8</v>
          </cell>
        </row>
        <row r="827">
          <cell r="G827">
            <v>2</v>
          </cell>
        </row>
        <row r="872">
          <cell r="G872">
            <v>266.7</v>
          </cell>
        </row>
        <row r="926">
          <cell r="G926">
            <v>50</v>
          </cell>
        </row>
        <row r="947">
          <cell r="G947">
            <v>525.79999999999995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6"/>
  <sheetViews>
    <sheetView tabSelected="1" workbookViewId="0">
      <selection activeCell="E1" sqref="E1:H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4.7109375" style="48" customWidth="1"/>
    <col min="9" max="256" width="9.140625" style="2"/>
    <col min="257" max="257" width="0.140625" style="2" customWidth="1"/>
    <col min="258" max="258" width="46.28515625" style="2" customWidth="1"/>
    <col min="259" max="259" width="25.7109375" style="2" customWidth="1"/>
    <col min="260" max="260" width="10" style="2" customWidth="1"/>
    <col min="261" max="261" width="9.140625" style="2" customWidth="1"/>
    <col min="262" max="262" width="16" style="2" customWidth="1"/>
    <col min="263" max="263" width="7.5703125" style="2" customWidth="1"/>
    <col min="264" max="264" width="12.7109375" style="2" customWidth="1"/>
    <col min="265" max="512" width="9.140625" style="2"/>
    <col min="513" max="513" width="0.140625" style="2" customWidth="1"/>
    <col min="514" max="514" width="46.28515625" style="2" customWidth="1"/>
    <col min="515" max="515" width="25.7109375" style="2" customWidth="1"/>
    <col min="516" max="516" width="10" style="2" customWidth="1"/>
    <col min="517" max="517" width="9.140625" style="2" customWidth="1"/>
    <col min="518" max="518" width="16" style="2" customWidth="1"/>
    <col min="519" max="519" width="7.5703125" style="2" customWidth="1"/>
    <col min="520" max="520" width="12.7109375" style="2" customWidth="1"/>
    <col min="521" max="768" width="9.140625" style="2"/>
    <col min="769" max="769" width="0.140625" style="2" customWidth="1"/>
    <col min="770" max="770" width="46.28515625" style="2" customWidth="1"/>
    <col min="771" max="771" width="25.7109375" style="2" customWidth="1"/>
    <col min="772" max="772" width="10" style="2" customWidth="1"/>
    <col min="773" max="773" width="9.140625" style="2" customWidth="1"/>
    <col min="774" max="774" width="16" style="2" customWidth="1"/>
    <col min="775" max="775" width="7.5703125" style="2" customWidth="1"/>
    <col min="776" max="776" width="12.7109375" style="2" customWidth="1"/>
    <col min="777" max="1024" width="9.140625" style="2"/>
    <col min="1025" max="1025" width="0.140625" style="2" customWidth="1"/>
    <col min="1026" max="1026" width="46.28515625" style="2" customWidth="1"/>
    <col min="1027" max="1027" width="25.7109375" style="2" customWidth="1"/>
    <col min="1028" max="1028" width="10" style="2" customWidth="1"/>
    <col min="1029" max="1029" width="9.140625" style="2" customWidth="1"/>
    <col min="1030" max="1030" width="16" style="2" customWidth="1"/>
    <col min="1031" max="1031" width="7.5703125" style="2" customWidth="1"/>
    <col min="1032" max="1032" width="12.7109375" style="2" customWidth="1"/>
    <col min="1033" max="1280" width="9.140625" style="2"/>
    <col min="1281" max="1281" width="0.140625" style="2" customWidth="1"/>
    <col min="1282" max="1282" width="46.28515625" style="2" customWidth="1"/>
    <col min="1283" max="1283" width="25.7109375" style="2" customWidth="1"/>
    <col min="1284" max="1284" width="10" style="2" customWidth="1"/>
    <col min="1285" max="1285" width="9.140625" style="2" customWidth="1"/>
    <col min="1286" max="1286" width="16" style="2" customWidth="1"/>
    <col min="1287" max="1287" width="7.5703125" style="2" customWidth="1"/>
    <col min="1288" max="1288" width="12.7109375" style="2" customWidth="1"/>
    <col min="1289" max="1536" width="9.140625" style="2"/>
    <col min="1537" max="1537" width="0.140625" style="2" customWidth="1"/>
    <col min="1538" max="1538" width="46.28515625" style="2" customWidth="1"/>
    <col min="1539" max="1539" width="25.7109375" style="2" customWidth="1"/>
    <col min="1540" max="1540" width="10" style="2" customWidth="1"/>
    <col min="1541" max="1541" width="9.140625" style="2" customWidth="1"/>
    <col min="1542" max="1542" width="16" style="2" customWidth="1"/>
    <col min="1543" max="1543" width="7.5703125" style="2" customWidth="1"/>
    <col min="1544" max="1544" width="12.7109375" style="2" customWidth="1"/>
    <col min="1545" max="1792" width="9.140625" style="2"/>
    <col min="1793" max="1793" width="0.140625" style="2" customWidth="1"/>
    <col min="1794" max="1794" width="46.28515625" style="2" customWidth="1"/>
    <col min="1795" max="1795" width="25.7109375" style="2" customWidth="1"/>
    <col min="1796" max="1796" width="10" style="2" customWidth="1"/>
    <col min="1797" max="1797" width="9.140625" style="2" customWidth="1"/>
    <col min="1798" max="1798" width="16" style="2" customWidth="1"/>
    <col min="1799" max="1799" width="7.5703125" style="2" customWidth="1"/>
    <col min="1800" max="1800" width="12.7109375" style="2" customWidth="1"/>
    <col min="1801" max="2048" width="9.140625" style="2"/>
    <col min="2049" max="2049" width="0.140625" style="2" customWidth="1"/>
    <col min="2050" max="2050" width="46.28515625" style="2" customWidth="1"/>
    <col min="2051" max="2051" width="25.7109375" style="2" customWidth="1"/>
    <col min="2052" max="2052" width="10" style="2" customWidth="1"/>
    <col min="2053" max="2053" width="9.140625" style="2" customWidth="1"/>
    <col min="2054" max="2054" width="16" style="2" customWidth="1"/>
    <col min="2055" max="2055" width="7.5703125" style="2" customWidth="1"/>
    <col min="2056" max="2056" width="12.7109375" style="2" customWidth="1"/>
    <col min="2057" max="2304" width="9.140625" style="2"/>
    <col min="2305" max="2305" width="0.140625" style="2" customWidth="1"/>
    <col min="2306" max="2306" width="46.28515625" style="2" customWidth="1"/>
    <col min="2307" max="2307" width="25.7109375" style="2" customWidth="1"/>
    <col min="2308" max="2308" width="10" style="2" customWidth="1"/>
    <col min="2309" max="2309" width="9.140625" style="2" customWidth="1"/>
    <col min="2310" max="2310" width="16" style="2" customWidth="1"/>
    <col min="2311" max="2311" width="7.5703125" style="2" customWidth="1"/>
    <col min="2312" max="2312" width="12.7109375" style="2" customWidth="1"/>
    <col min="2313" max="2560" width="9.140625" style="2"/>
    <col min="2561" max="2561" width="0.140625" style="2" customWidth="1"/>
    <col min="2562" max="2562" width="46.28515625" style="2" customWidth="1"/>
    <col min="2563" max="2563" width="25.7109375" style="2" customWidth="1"/>
    <col min="2564" max="2564" width="10" style="2" customWidth="1"/>
    <col min="2565" max="2565" width="9.140625" style="2" customWidth="1"/>
    <col min="2566" max="2566" width="16" style="2" customWidth="1"/>
    <col min="2567" max="2567" width="7.5703125" style="2" customWidth="1"/>
    <col min="2568" max="2568" width="12.7109375" style="2" customWidth="1"/>
    <col min="2569" max="2816" width="9.140625" style="2"/>
    <col min="2817" max="2817" width="0.140625" style="2" customWidth="1"/>
    <col min="2818" max="2818" width="46.28515625" style="2" customWidth="1"/>
    <col min="2819" max="2819" width="25.7109375" style="2" customWidth="1"/>
    <col min="2820" max="2820" width="10" style="2" customWidth="1"/>
    <col min="2821" max="2821" width="9.140625" style="2" customWidth="1"/>
    <col min="2822" max="2822" width="16" style="2" customWidth="1"/>
    <col min="2823" max="2823" width="7.5703125" style="2" customWidth="1"/>
    <col min="2824" max="2824" width="12.7109375" style="2" customWidth="1"/>
    <col min="2825" max="3072" width="9.140625" style="2"/>
    <col min="3073" max="3073" width="0.140625" style="2" customWidth="1"/>
    <col min="3074" max="3074" width="46.28515625" style="2" customWidth="1"/>
    <col min="3075" max="3075" width="25.7109375" style="2" customWidth="1"/>
    <col min="3076" max="3076" width="10" style="2" customWidth="1"/>
    <col min="3077" max="3077" width="9.140625" style="2" customWidth="1"/>
    <col min="3078" max="3078" width="16" style="2" customWidth="1"/>
    <col min="3079" max="3079" width="7.5703125" style="2" customWidth="1"/>
    <col min="3080" max="3080" width="12.7109375" style="2" customWidth="1"/>
    <col min="3081" max="3328" width="9.140625" style="2"/>
    <col min="3329" max="3329" width="0.140625" style="2" customWidth="1"/>
    <col min="3330" max="3330" width="46.28515625" style="2" customWidth="1"/>
    <col min="3331" max="3331" width="25.7109375" style="2" customWidth="1"/>
    <col min="3332" max="3332" width="10" style="2" customWidth="1"/>
    <col min="3333" max="3333" width="9.140625" style="2" customWidth="1"/>
    <col min="3334" max="3334" width="16" style="2" customWidth="1"/>
    <col min="3335" max="3335" width="7.5703125" style="2" customWidth="1"/>
    <col min="3336" max="3336" width="12.7109375" style="2" customWidth="1"/>
    <col min="3337" max="3584" width="9.140625" style="2"/>
    <col min="3585" max="3585" width="0.140625" style="2" customWidth="1"/>
    <col min="3586" max="3586" width="46.28515625" style="2" customWidth="1"/>
    <col min="3587" max="3587" width="25.7109375" style="2" customWidth="1"/>
    <col min="3588" max="3588" width="10" style="2" customWidth="1"/>
    <col min="3589" max="3589" width="9.140625" style="2" customWidth="1"/>
    <col min="3590" max="3590" width="16" style="2" customWidth="1"/>
    <col min="3591" max="3591" width="7.5703125" style="2" customWidth="1"/>
    <col min="3592" max="3592" width="12.7109375" style="2" customWidth="1"/>
    <col min="3593" max="3840" width="9.140625" style="2"/>
    <col min="3841" max="3841" width="0.140625" style="2" customWidth="1"/>
    <col min="3842" max="3842" width="46.28515625" style="2" customWidth="1"/>
    <col min="3843" max="3843" width="25.7109375" style="2" customWidth="1"/>
    <col min="3844" max="3844" width="10" style="2" customWidth="1"/>
    <col min="3845" max="3845" width="9.140625" style="2" customWidth="1"/>
    <col min="3846" max="3846" width="16" style="2" customWidth="1"/>
    <col min="3847" max="3847" width="7.5703125" style="2" customWidth="1"/>
    <col min="3848" max="3848" width="12.7109375" style="2" customWidth="1"/>
    <col min="3849" max="4096" width="9.140625" style="2"/>
    <col min="4097" max="4097" width="0.140625" style="2" customWidth="1"/>
    <col min="4098" max="4098" width="46.28515625" style="2" customWidth="1"/>
    <col min="4099" max="4099" width="25.7109375" style="2" customWidth="1"/>
    <col min="4100" max="4100" width="10" style="2" customWidth="1"/>
    <col min="4101" max="4101" width="9.140625" style="2" customWidth="1"/>
    <col min="4102" max="4102" width="16" style="2" customWidth="1"/>
    <col min="4103" max="4103" width="7.5703125" style="2" customWidth="1"/>
    <col min="4104" max="4104" width="12.7109375" style="2" customWidth="1"/>
    <col min="4105" max="4352" width="9.140625" style="2"/>
    <col min="4353" max="4353" width="0.140625" style="2" customWidth="1"/>
    <col min="4354" max="4354" width="46.28515625" style="2" customWidth="1"/>
    <col min="4355" max="4355" width="25.7109375" style="2" customWidth="1"/>
    <col min="4356" max="4356" width="10" style="2" customWidth="1"/>
    <col min="4357" max="4357" width="9.140625" style="2" customWidth="1"/>
    <col min="4358" max="4358" width="16" style="2" customWidth="1"/>
    <col min="4359" max="4359" width="7.5703125" style="2" customWidth="1"/>
    <col min="4360" max="4360" width="12.7109375" style="2" customWidth="1"/>
    <col min="4361" max="4608" width="9.140625" style="2"/>
    <col min="4609" max="4609" width="0.140625" style="2" customWidth="1"/>
    <col min="4610" max="4610" width="46.28515625" style="2" customWidth="1"/>
    <col min="4611" max="4611" width="25.7109375" style="2" customWidth="1"/>
    <col min="4612" max="4612" width="10" style="2" customWidth="1"/>
    <col min="4613" max="4613" width="9.140625" style="2" customWidth="1"/>
    <col min="4614" max="4614" width="16" style="2" customWidth="1"/>
    <col min="4615" max="4615" width="7.5703125" style="2" customWidth="1"/>
    <col min="4616" max="4616" width="12.7109375" style="2" customWidth="1"/>
    <col min="4617" max="4864" width="9.140625" style="2"/>
    <col min="4865" max="4865" width="0.140625" style="2" customWidth="1"/>
    <col min="4866" max="4866" width="46.28515625" style="2" customWidth="1"/>
    <col min="4867" max="4867" width="25.7109375" style="2" customWidth="1"/>
    <col min="4868" max="4868" width="10" style="2" customWidth="1"/>
    <col min="4869" max="4869" width="9.140625" style="2" customWidth="1"/>
    <col min="4870" max="4870" width="16" style="2" customWidth="1"/>
    <col min="4871" max="4871" width="7.5703125" style="2" customWidth="1"/>
    <col min="4872" max="4872" width="12.7109375" style="2" customWidth="1"/>
    <col min="4873" max="5120" width="9.140625" style="2"/>
    <col min="5121" max="5121" width="0.140625" style="2" customWidth="1"/>
    <col min="5122" max="5122" width="46.28515625" style="2" customWidth="1"/>
    <col min="5123" max="5123" width="25.7109375" style="2" customWidth="1"/>
    <col min="5124" max="5124" width="10" style="2" customWidth="1"/>
    <col min="5125" max="5125" width="9.140625" style="2" customWidth="1"/>
    <col min="5126" max="5126" width="16" style="2" customWidth="1"/>
    <col min="5127" max="5127" width="7.5703125" style="2" customWidth="1"/>
    <col min="5128" max="5128" width="12.7109375" style="2" customWidth="1"/>
    <col min="5129" max="5376" width="9.140625" style="2"/>
    <col min="5377" max="5377" width="0.140625" style="2" customWidth="1"/>
    <col min="5378" max="5378" width="46.28515625" style="2" customWidth="1"/>
    <col min="5379" max="5379" width="25.7109375" style="2" customWidth="1"/>
    <col min="5380" max="5380" width="10" style="2" customWidth="1"/>
    <col min="5381" max="5381" width="9.140625" style="2" customWidth="1"/>
    <col min="5382" max="5382" width="16" style="2" customWidth="1"/>
    <col min="5383" max="5383" width="7.5703125" style="2" customWidth="1"/>
    <col min="5384" max="5384" width="12.7109375" style="2" customWidth="1"/>
    <col min="5385" max="5632" width="9.140625" style="2"/>
    <col min="5633" max="5633" width="0.140625" style="2" customWidth="1"/>
    <col min="5634" max="5634" width="46.28515625" style="2" customWidth="1"/>
    <col min="5635" max="5635" width="25.7109375" style="2" customWidth="1"/>
    <col min="5636" max="5636" width="10" style="2" customWidth="1"/>
    <col min="5637" max="5637" width="9.140625" style="2" customWidth="1"/>
    <col min="5638" max="5638" width="16" style="2" customWidth="1"/>
    <col min="5639" max="5639" width="7.5703125" style="2" customWidth="1"/>
    <col min="5640" max="5640" width="12.7109375" style="2" customWidth="1"/>
    <col min="5641" max="5888" width="9.140625" style="2"/>
    <col min="5889" max="5889" width="0.140625" style="2" customWidth="1"/>
    <col min="5890" max="5890" width="46.28515625" style="2" customWidth="1"/>
    <col min="5891" max="5891" width="25.7109375" style="2" customWidth="1"/>
    <col min="5892" max="5892" width="10" style="2" customWidth="1"/>
    <col min="5893" max="5893" width="9.140625" style="2" customWidth="1"/>
    <col min="5894" max="5894" width="16" style="2" customWidth="1"/>
    <col min="5895" max="5895" width="7.5703125" style="2" customWidth="1"/>
    <col min="5896" max="5896" width="12.7109375" style="2" customWidth="1"/>
    <col min="5897" max="6144" width="9.140625" style="2"/>
    <col min="6145" max="6145" width="0.140625" style="2" customWidth="1"/>
    <col min="6146" max="6146" width="46.28515625" style="2" customWidth="1"/>
    <col min="6147" max="6147" width="25.7109375" style="2" customWidth="1"/>
    <col min="6148" max="6148" width="10" style="2" customWidth="1"/>
    <col min="6149" max="6149" width="9.140625" style="2" customWidth="1"/>
    <col min="6150" max="6150" width="16" style="2" customWidth="1"/>
    <col min="6151" max="6151" width="7.5703125" style="2" customWidth="1"/>
    <col min="6152" max="6152" width="12.7109375" style="2" customWidth="1"/>
    <col min="6153" max="6400" width="9.140625" style="2"/>
    <col min="6401" max="6401" width="0.140625" style="2" customWidth="1"/>
    <col min="6402" max="6402" width="46.28515625" style="2" customWidth="1"/>
    <col min="6403" max="6403" width="25.7109375" style="2" customWidth="1"/>
    <col min="6404" max="6404" width="10" style="2" customWidth="1"/>
    <col min="6405" max="6405" width="9.140625" style="2" customWidth="1"/>
    <col min="6406" max="6406" width="16" style="2" customWidth="1"/>
    <col min="6407" max="6407" width="7.5703125" style="2" customWidth="1"/>
    <col min="6408" max="6408" width="12.7109375" style="2" customWidth="1"/>
    <col min="6409" max="6656" width="9.140625" style="2"/>
    <col min="6657" max="6657" width="0.140625" style="2" customWidth="1"/>
    <col min="6658" max="6658" width="46.28515625" style="2" customWidth="1"/>
    <col min="6659" max="6659" width="25.7109375" style="2" customWidth="1"/>
    <col min="6660" max="6660" width="10" style="2" customWidth="1"/>
    <col min="6661" max="6661" width="9.140625" style="2" customWidth="1"/>
    <col min="6662" max="6662" width="16" style="2" customWidth="1"/>
    <col min="6663" max="6663" width="7.5703125" style="2" customWidth="1"/>
    <col min="6664" max="6664" width="12.7109375" style="2" customWidth="1"/>
    <col min="6665" max="6912" width="9.140625" style="2"/>
    <col min="6913" max="6913" width="0.140625" style="2" customWidth="1"/>
    <col min="6914" max="6914" width="46.28515625" style="2" customWidth="1"/>
    <col min="6915" max="6915" width="25.7109375" style="2" customWidth="1"/>
    <col min="6916" max="6916" width="10" style="2" customWidth="1"/>
    <col min="6917" max="6917" width="9.140625" style="2" customWidth="1"/>
    <col min="6918" max="6918" width="16" style="2" customWidth="1"/>
    <col min="6919" max="6919" width="7.5703125" style="2" customWidth="1"/>
    <col min="6920" max="6920" width="12.7109375" style="2" customWidth="1"/>
    <col min="6921" max="7168" width="9.140625" style="2"/>
    <col min="7169" max="7169" width="0.140625" style="2" customWidth="1"/>
    <col min="7170" max="7170" width="46.28515625" style="2" customWidth="1"/>
    <col min="7171" max="7171" width="25.7109375" style="2" customWidth="1"/>
    <col min="7172" max="7172" width="10" style="2" customWidth="1"/>
    <col min="7173" max="7173" width="9.140625" style="2" customWidth="1"/>
    <col min="7174" max="7174" width="16" style="2" customWidth="1"/>
    <col min="7175" max="7175" width="7.5703125" style="2" customWidth="1"/>
    <col min="7176" max="7176" width="12.7109375" style="2" customWidth="1"/>
    <col min="7177" max="7424" width="9.140625" style="2"/>
    <col min="7425" max="7425" width="0.140625" style="2" customWidth="1"/>
    <col min="7426" max="7426" width="46.28515625" style="2" customWidth="1"/>
    <col min="7427" max="7427" width="25.7109375" style="2" customWidth="1"/>
    <col min="7428" max="7428" width="10" style="2" customWidth="1"/>
    <col min="7429" max="7429" width="9.140625" style="2" customWidth="1"/>
    <col min="7430" max="7430" width="16" style="2" customWidth="1"/>
    <col min="7431" max="7431" width="7.5703125" style="2" customWidth="1"/>
    <col min="7432" max="7432" width="12.7109375" style="2" customWidth="1"/>
    <col min="7433" max="7680" width="9.140625" style="2"/>
    <col min="7681" max="7681" width="0.140625" style="2" customWidth="1"/>
    <col min="7682" max="7682" width="46.28515625" style="2" customWidth="1"/>
    <col min="7683" max="7683" width="25.7109375" style="2" customWidth="1"/>
    <col min="7684" max="7684" width="10" style="2" customWidth="1"/>
    <col min="7685" max="7685" width="9.140625" style="2" customWidth="1"/>
    <col min="7686" max="7686" width="16" style="2" customWidth="1"/>
    <col min="7687" max="7687" width="7.5703125" style="2" customWidth="1"/>
    <col min="7688" max="7688" width="12.7109375" style="2" customWidth="1"/>
    <col min="7689" max="7936" width="9.140625" style="2"/>
    <col min="7937" max="7937" width="0.140625" style="2" customWidth="1"/>
    <col min="7938" max="7938" width="46.28515625" style="2" customWidth="1"/>
    <col min="7939" max="7939" width="25.7109375" style="2" customWidth="1"/>
    <col min="7940" max="7940" width="10" style="2" customWidth="1"/>
    <col min="7941" max="7941" width="9.140625" style="2" customWidth="1"/>
    <col min="7942" max="7942" width="16" style="2" customWidth="1"/>
    <col min="7943" max="7943" width="7.5703125" style="2" customWidth="1"/>
    <col min="7944" max="7944" width="12.7109375" style="2" customWidth="1"/>
    <col min="7945" max="8192" width="9.140625" style="2"/>
    <col min="8193" max="8193" width="0.140625" style="2" customWidth="1"/>
    <col min="8194" max="8194" width="46.28515625" style="2" customWidth="1"/>
    <col min="8195" max="8195" width="25.7109375" style="2" customWidth="1"/>
    <col min="8196" max="8196" width="10" style="2" customWidth="1"/>
    <col min="8197" max="8197" width="9.140625" style="2" customWidth="1"/>
    <col min="8198" max="8198" width="16" style="2" customWidth="1"/>
    <col min="8199" max="8199" width="7.5703125" style="2" customWidth="1"/>
    <col min="8200" max="8200" width="12.7109375" style="2" customWidth="1"/>
    <col min="8201" max="8448" width="9.140625" style="2"/>
    <col min="8449" max="8449" width="0.140625" style="2" customWidth="1"/>
    <col min="8450" max="8450" width="46.28515625" style="2" customWidth="1"/>
    <col min="8451" max="8451" width="25.7109375" style="2" customWidth="1"/>
    <col min="8452" max="8452" width="10" style="2" customWidth="1"/>
    <col min="8453" max="8453" width="9.140625" style="2" customWidth="1"/>
    <col min="8454" max="8454" width="16" style="2" customWidth="1"/>
    <col min="8455" max="8455" width="7.5703125" style="2" customWidth="1"/>
    <col min="8456" max="8456" width="12.7109375" style="2" customWidth="1"/>
    <col min="8457" max="8704" width="9.140625" style="2"/>
    <col min="8705" max="8705" width="0.140625" style="2" customWidth="1"/>
    <col min="8706" max="8706" width="46.28515625" style="2" customWidth="1"/>
    <col min="8707" max="8707" width="25.7109375" style="2" customWidth="1"/>
    <col min="8708" max="8708" width="10" style="2" customWidth="1"/>
    <col min="8709" max="8709" width="9.140625" style="2" customWidth="1"/>
    <col min="8710" max="8710" width="16" style="2" customWidth="1"/>
    <col min="8711" max="8711" width="7.5703125" style="2" customWidth="1"/>
    <col min="8712" max="8712" width="12.7109375" style="2" customWidth="1"/>
    <col min="8713" max="8960" width="9.140625" style="2"/>
    <col min="8961" max="8961" width="0.140625" style="2" customWidth="1"/>
    <col min="8962" max="8962" width="46.28515625" style="2" customWidth="1"/>
    <col min="8963" max="8963" width="25.7109375" style="2" customWidth="1"/>
    <col min="8964" max="8964" width="10" style="2" customWidth="1"/>
    <col min="8965" max="8965" width="9.140625" style="2" customWidth="1"/>
    <col min="8966" max="8966" width="16" style="2" customWidth="1"/>
    <col min="8967" max="8967" width="7.5703125" style="2" customWidth="1"/>
    <col min="8968" max="8968" width="12.7109375" style="2" customWidth="1"/>
    <col min="8969" max="9216" width="9.140625" style="2"/>
    <col min="9217" max="9217" width="0.140625" style="2" customWidth="1"/>
    <col min="9218" max="9218" width="46.28515625" style="2" customWidth="1"/>
    <col min="9219" max="9219" width="25.7109375" style="2" customWidth="1"/>
    <col min="9220" max="9220" width="10" style="2" customWidth="1"/>
    <col min="9221" max="9221" width="9.140625" style="2" customWidth="1"/>
    <col min="9222" max="9222" width="16" style="2" customWidth="1"/>
    <col min="9223" max="9223" width="7.5703125" style="2" customWidth="1"/>
    <col min="9224" max="9224" width="12.7109375" style="2" customWidth="1"/>
    <col min="9225" max="9472" width="9.140625" style="2"/>
    <col min="9473" max="9473" width="0.140625" style="2" customWidth="1"/>
    <col min="9474" max="9474" width="46.28515625" style="2" customWidth="1"/>
    <col min="9475" max="9475" width="25.7109375" style="2" customWidth="1"/>
    <col min="9476" max="9476" width="10" style="2" customWidth="1"/>
    <col min="9477" max="9477" width="9.140625" style="2" customWidth="1"/>
    <col min="9478" max="9478" width="16" style="2" customWidth="1"/>
    <col min="9479" max="9479" width="7.5703125" style="2" customWidth="1"/>
    <col min="9480" max="9480" width="12.7109375" style="2" customWidth="1"/>
    <col min="9481" max="9728" width="9.140625" style="2"/>
    <col min="9729" max="9729" width="0.140625" style="2" customWidth="1"/>
    <col min="9730" max="9730" width="46.28515625" style="2" customWidth="1"/>
    <col min="9731" max="9731" width="25.7109375" style="2" customWidth="1"/>
    <col min="9732" max="9732" width="10" style="2" customWidth="1"/>
    <col min="9733" max="9733" width="9.140625" style="2" customWidth="1"/>
    <col min="9734" max="9734" width="16" style="2" customWidth="1"/>
    <col min="9735" max="9735" width="7.5703125" style="2" customWidth="1"/>
    <col min="9736" max="9736" width="12.7109375" style="2" customWidth="1"/>
    <col min="9737" max="9984" width="9.140625" style="2"/>
    <col min="9985" max="9985" width="0.140625" style="2" customWidth="1"/>
    <col min="9986" max="9986" width="46.28515625" style="2" customWidth="1"/>
    <col min="9987" max="9987" width="25.7109375" style="2" customWidth="1"/>
    <col min="9988" max="9988" width="10" style="2" customWidth="1"/>
    <col min="9989" max="9989" width="9.140625" style="2" customWidth="1"/>
    <col min="9990" max="9990" width="16" style="2" customWidth="1"/>
    <col min="9991" max="9991" width="7.5703125" style="2" customWidth="1"/>
    <col min="9992" max="9992" width="12.7109375" style="2" customWidth="1"/>
    <col min="9993" max="10240" width="9.140625" style="2"/>
    <col min="10241" max="10241" width="0.140625" style="2" customWidth="1"/>
    <col min="10242" max="10242" width="46.28515625" style="2" customWidth="1"/>
    <col min="10243" max="10243" width="25.7109375" style="2" customWidth="1"/>
    <col min="10244" max="10244" width="10" style="2" customWidth="1"/>
    <col min="10245" max="10245" width="9.140625" style="2" customWidth="1"/>
    <col min="10246" max="10246" width="16" style="2" customWidth="1"/>
    <col min="10247" max="10247" width="7.5703125" style="2" customWidth="1"/>
    <col min="10248" max="10248" width="12.7109375" style="2" customWidth="1"/>
    <col min="10249" max="10496" width="9.140625" style="2"/>
    <col min="10497" max="10497" width="0.140625" style="2" customWidth="1"/>
    <col min="10498" max="10498" width="46.28515625" style="2" customWidth="1"/>
    <col min="10499" max="10499" width="25.7109375" style="2" customWidth="1"/>
    <col min="10500" max="10500" width="10" style="2" customWidth="1"/>
    <col min="10501" max="10501" width="9.140625" style="2" customWidth="1"/>
    <col min="10502" max="10502" width="16" style="2" customWidth="1"/>
    <col min="10503" max="10503" width="7.5703125" style="2" customWidth="1"/>
    <col min="10504" max="10504" width="12.7109375" style="2" customWidth="1"/>
    <col min="10505" max="10752" width="9.140625" style="2"/>
    <col min="10753" max="10753" width="0.140625" style="2" customWidth="1"/>
    <col min="10754" max="10754" width="46.28515625" style="2" customWidth="1"/>
    <col min="10755" max="10755" width="25.7109375" style="2" customWidth="1"/>
    <col min="10756" max="10756" width="10" style="2" customWidth="1"/>
    <col min="10757" max="10757" width="9.140625" style="2" customWidth="1"/>
    <col min="10758" max="10758" width="16" style="2" customWidth="1"/>
    <col min="10759" max="10759" width="7.5703125" style="2" customWidth="1"/>
    <col min="10760" max="10760" width="12.7109375" style="2" customWidth="1"/>
    <col min="10761" max="11008" width="9.140625" style="2"/>
    <col min="11009" max="11009" width="0.140625" style="2" customWidth="1"/>
    <col min="11010" max="11010" width="46.28515625" style="2" customWidth="1"/>
    <col min="11011" max="11011" width="25.7109375" style="2" customWidth="1"/>
    <col min="11012" max="11012" width="10" style="2" customWidth="1"/>
    <col min="11013" max="11013" width="9.140625" style="2" customWidth="1"/>
    <col min="11014" max="11014" width="16" style="2" customWidth="1"/>
    <col min="11015" max="11015" width="7.5703125" style="2" customWidth="1"/>
    <col min="11016" max="11016" width="12.7109375" style="2" customWidth="1"/>
    <col min="11017" max="11264" width="9.140625" style="2"/>
    <col min="11265" max="11265" width="0.140625" style="2" customWidth="1"/>
    <col min="11266" max="11266" width="46.28515625" style="2" customWidth="1"/>
    <col min="11267" max="11267" width="25.7109375" style="2" customWidth="1"/>
    <col min="11268" max="11268" width="10" style="2" customWidth="1"/>
    <col min="11269" max="11269" width="9.140625" style="2" customWidth="1"/>
    <col min="11270" max="11270" width="16" style="2" customWidth="1"/>
    <col min="11271" max="11271" width="7.5703125" style="2" customWidth="1"/>
    <col min="11272" max="11272" width="12.7109375" style="2" customWidth="1"/>
    <col min="11273" max="11520" width="9.140625" style="2"/>
    <col min="11521" max="11521" width="0.140625" style="2" customWidth="1"/>
    <col min="11522" max="11522" width="46.28515625" style="2" customWidth="1"/>
    <col min="11523" max="11523" width="25.7109375" style="2" customWidth="1"/>
    <col min="11524" max="11524" width="10" style="2" customWidth="1"/>
    <col min="11525" max="11525" width="9.140625" style="2" customWidth="1"/>
    <col min="11526" max="11526" width="16" style="2" customWidth="1"/>
    <col min="11527" max="11527" width="7.5703125" style="2" customWidth="1"/>
    <col min="11528" max="11528" width="12.7109375" style="2" customWidth="1"/>
    <col min="11529" max="11776" width="9.140625" style="2"/>
    <col min="11777" max="11777" width="0.140625" style="2" customWidth="1"/>
    <col min="11778" max="11778" width="46.28515625" style="2" customWidth="1"/>
    <col min="11779" max="11779" width="25.7109375" style="2" customWidth="1"/>
    <col min="11780" max="11780" width="10" style="2" customWidth="1"/>
    <col min="11781" max="11781" width="9.140625" style="2" customWidth="1"/>
    <col min="11782" max="11782" width="16" style="2" customWidth="1"/>
    <col min="11783" max="11783" width="7.5703125" style="2" customWidth="1"/>
    <col min="11784" max="11784" width="12.7109375" style="2" customWidth="1"/>
    <col min="11785" max="12032" width="9.140625" style="2"/>
    <col min="12033" max="12033" width="0.140625" style="2" customWidth="1"/>
    <col min="12034" max="12034" width="46.28515625" style="2" customWidth="1"/>
    <col min="12035" max="12035" width="25.7109375" style="2" customWidth="1"/>
    <col min="12036" max="12036" width="10" style="2" customWidth="1"/>
    <col min="12037" max="12037" width="9.140625" style="2" customWidth="1"/>
    <col min="12038" max="12038" width="16" style="2" customWidth="1"/>
    <col min="12039" max="12039" width="7.5703125" style="2" customWidth="1"/>
    <col min="12040" max="12040" width="12.7109375" style="2" customWidth="1"/>
    <col min="12041" max="12288" width="9.140625" style="2"/>
    <col min="12289" max="12289" width="0.140625" style="2" customWidth="1"/>
    <col min="12290" max="12290" width="46.28515625" style="2" customWidth="1"/>
    <col min="12291" max="12291" width="25.7109375" style="2" customWidth="1"/>
    <col min="12292" max="12292" width="10" style="2" customWidth="1"/>
    <col min="12293" max="12293" width="9.140625" style="2" customWidth="1"/>
    <col min="12294" max="12294" width="16" style="2" customWidth="1"/>
    <col min="12295" max="12295" width="7.5703125" style="2" customWidth="1"/>
    <col min="12296" max="12296" width="12.7109375" style="2" customWidth="1"/>
    <col min="12297" max="12544" width="9.140625" style="2"/>
    <col min="12545" max="12545" width="0.140625" style="2" customWidth="1"/>
    <col min="12546" max="12546" width="46.28515625" style="2" customWidth="1"/>
    <col min="12547" max="12547" width="25.7109375" style="2" customWidth="1"/>
    <col min="12548" max="12548" width="10" style="2" customWidth="1"/>
    <col min="12549" max="12549" width="9.140625" style="2" customWidth="1"/>
    <col min="12550" max="12550" width="16" style="2" customWidth="1"/>
    <col min="12551" max="12551" width="7.5703125" style="2" customWidth="1"/>
    <col min="12552" max="12552" width="12.7109375" style="2" customWidth="1"/>
    <col min="12553" max="12800" width="9.140625" style="2"/>
    <col min="12801" max="12801" width="0.140625" style="2" customWidth="1"/>
    <col min="12802" max="12802" width="46.28515625" style="2" customWidth="1"/>
    <col min="12803" max="12803" width="25.7109375" style="2" customWidth="1"/>
    <col min="12804" max="12804" width="10" style="2" customWidth="1"/>
    <col min="12805" max="12805" width="9.140625" style="2" customWidth="1"/>
    <col min="12806" max="12806" width="16" style="2" customWidth="1"/>
    <col min="12807" max="12807" width="7.5703125" style="2" customWidth="1"/>
    <col min="12808" max="12808" width="12.7109375" style="2" customWidth="1"/>
    <col min="12809" max="13056" width="9.140625" style="2"/>
    <col min="13057" max="13057" width="0.140625" style="2" customWidth="1"/>
    <col min="13058" max="13058" width="46.28515625" style="2" customWidth="1"/>
    <col min="13059" max="13059" width="25.7109375" style="2" customWidth="1"/>
    <col min="13060" max="13060" width="10" style="2" customWidth="1"/>
    <col min="13061" max="13061" width="9.140625" style="2" customWidth="1"/>
    <col min="13062" max="13062" width="16" style="2" customWidth="1"/>
    <col min="13063" max="13063" width="7.5703125" style="2" customWidth="1"/>
    <col min="13064" max="13064" width="12.7109375" style="2" customWidth="1"/>
    <col min="13065" max="13312" width="9.140625" style="2"/>
    <col min="13313" max="13313" width="0.140625" style="2" customWidth="1"/>
    <col min="13314" max="13314" width="46.28515625" style="2" customWidth="1"/>
    <col min="13315" max="13315" width="25.7109375" style="2" customWidth="1"/>
    <col min="13316" max="13316" width="10" style="2" customWidth="1"/>
    <col min="13317" max="13317" width="9.140625" style="2" customWidth="1"/>
    <col min="13318" max="13318" width="16" style="2" customWidth="1"/>
    <col min="13319" max="13319" width="7.5703125" style="2" customWidth="1"/>
    <col min="13320" max="13320" width="12.7109375" style="2" customWidth="1"/>
    <col min="13321" max="13568" width="9.140625" style="2"/>
    <col min="13569" max="13569" width="0.140625" style="2" customWidth="1"/>
    <col min="13570" max="13570" width="46.28515625" style="2" customWidth="1"/>
    <col min="13571" max="13571" width="25.7109375" style="2" customWidth="1"/>
    <col min="13572" max="13572" width="10" style="2" customWidth="1"/>
    <col min="13573" max="13573" width="9.140625" style="2" customWidth="1"/>
    <col min="13574" max="13574" width="16" style="2" customWidth="1"/>
    <col min="13575" max="13575" width="7.5703125" style="2" customWidth="1"/>
    <col min="13576" max="13576" width="12.7109375" style="2" customWidth="1"/>
    <col min="13577" max="13824" width="9.140625" style="2"/>
    <col min="13825" max="13825" width="0.140625" style="2" customWidth="1"/>
    <col min="13826" max="13826" width="46.28515625" style="2" customWidth="1"/>
    <col min="13827" max="13827" width="25.7109375" style="2" customWidth="1"/>
    <col min="13828" max="13828" width="10" style="2" customWidth="1"/>
    <col min="13829" max="13829" width="9.140625" style="2" customWidth="1"/>
    <col min="13830" max="13830" width="16" style="2" customWidth="1"/>
    <col min="13831" max="13831" width="7.5703125" style="2" customWidth="1"/>
    <col min="13832" max="13832" width="12.7109375" style="2" customWidth="1"/>
    <col min="13833" max="14080" width="9.140625" style="2"/>
    <col min="14081" max="14081" width="0.140625" style="2" customWidth="1"/>
    <col min="14082" max="14082" width="46.28515625" style="2" customWidth="1"/>
    <col min="14083" max="14083" width="25.7109375" style="2" customWidth="1"/>
    <col min="14084" max="14084" width="10" style="2" customWidth="1"/>
    <col min="14085" max="14085" width="9.140625" style="2" customWidth="1"/>
    <col min="14086" max="14086" width="16" style="2" customWidth="1"/>
    <col min="14087" max="14087" width="7.5703125" style="2" customWidth="1"/>
    <col min="14088" max="14088" width="12.7109375" style="2" customWidth="1"/>
    <col min="14089" max="14336" width="9.140625" style="2"/>
    <col min="14337" max="14337" width="0.140625" style="2" customWidth="1"/>
    <col min="14338" max="14338" width="46.28515625" style="2" customWidth="1"/>
    <col min="14339" max="14339" width="25.7109375" style="2" customWidth="1"/>
    <col min="14340" max="14340" width="10" style="2" customWidth="1"/>
    <col min="14341" max="14341" width="9.140625" style="2" customWidth="1"/>
    <col min="14342" max="14342" width="16" style="2" customWidth="1"/>
    <col min="14343" max="14343" width="7.5703125" style="2" customWidth="1"/>
    <col min="14344" max="14344" width="12.7109375" style="2" customWidth="1"/>
    <col min="14345" max="14592" width="9.140625" style="2"/>
    <col min="14593" max="14593" width="0.140625" style="2" customWidth="1"/>
    <col min="14594" max="14594" width="46.28515625" style="2" customWidth="1"/>
    <col min="14595" max="14595" width="25.7109375" style="2" customWidth="1"/>
    <col min="14596" max="14596" width="10" style="2" customWidth="1"/>
    <col min="14597" max="14597" width="9.140625" style="2" customWidth="1"/>
    <col min="14598" max="14598" width="16" style="2" customWidth="1"/>
    <col min="14599" max="14599" width="7.5703125" style="2" customWidth="1"/>
    <col min="14600" max="14600" width="12.7109375" style="2" customWidth="1"/>
    <col min="14601" max="14848" width="9.140625" style="2"/>
    <col min="14849" max="14849" width="0.140625" style="2" customWidth="1"/>
    <col min="14850" max="14850" width="46.28515625" style="2" customWidth="1"/>
    <col min="14851" max="14851" width="25.7109375" style="2" customWidth="1"/>
    <col min="14852" max="14852" width="10" style="2" customWidth="1"/>
    <col min="14853" max="14853" width="9.140625" style="2" customWidth="1"/>
    <col min="14854" max="14854" width="16" style="2" customWidth="1"/>
    <col min="14855" max="14855" width="7.5703125" style="2" customWidth="1"/>
    <col min="14856" max="14856" width="12.7109375" style="2" customWidth="1"/>
    <col min="14857" max="15104" width="9.140625" style="2"/>
    <col min="15105" max="15105" width="0.140625" style="2" customWidth="1"/>
    <col min="15106" max="15106" width="46.28515625" style="2" customWidth="1"/>
    <col min="15107" max="15107" width="25.7109375" style="2" customWidth="1"/>
    <col min="15108" max="15108" width="10" style="2" customWidth="1"/>
    <col min="15109" max="15109" width="9.140625" style="2" customWidth="1"/>
    <col min="15110" max="15110" width="16" style="2" customWidth="1"/>
    <col min="15111" max="15111" width="7.5703125" style="2" customWidth="1"/>
    <col min="15112" max="15112" width="12.7109375" style="2" customWidth="1"/>
    <col min="15113" max="15360" width="9.140625" style="2"/>
    <col min="15361" max="15361" width="0.140625" style="2" customWidth="1"/>
    <col min="15362" max="15362" width="46.28515625" style="2" customWidth="1"/>
    <col min="15363" max="15363" width="25.7109375" style="2" customWidth="1"/>
    <col min="15364" max="15364" width="10" style="2" customWidth="1"/>
    <col min="15365" max="15365" width="9.140625" style="2" customWidth="1"/>
    <col min="15366" max="15366" width="16" style="2" customWidth="1"/>
    <col min="15367" max="15367" width="7.5703125" style="2" customWidth="1"/>
    <col min="15368" max="15368" width="12.7109375" style="2" customWidth="1"/>
    <col min="15369" max="15616" width="9.140625" style="2"/>
    <col min="15617" max="15617" width="0.140625" style="2" customWidth="1"/>
    <col min="15618" max="15618" width="46.28515625" style="2" customWidth="1"/>
    <col min="15619" max="15619" width="25.7109375" style="2" customWidth="1"/>
    <col min="15620" max="15620" width="10" style="2" customWidth="1"/>
    <col min="15621" max="15621" width="9.140625" style="2" customWidth="1"/>
    <col min="15622" max="15622" width="16" style="2" customWidth="1"/>
    <col min="15623" max="15623" width="7.5703125" style="2" customWidth="1"/>
    <col min="15624" max="15624" width="12.7109375" style="2" customWidth="1"/>
    <col min="15625" max="15872" width="9.140625" style="2"/>
    <col min="15873" max="15873" width="0.140625" style="2" customWidth="1"/>
    <col min="15874" max="15874" width="46.28515625" style="2" customWidth="1"/>
    <col min="15875" max="15875" width="25.7109375" style="2" customWidth="1"/>
    <col min="15876" max="15876" width="10" style="2" customWidth="1"/>
    <col min="15877" max="15877" width="9.140625" style="2" customWidth="1"/>
    <col min="15878" max="15878" width="16" style="2" customWidth="1"/>
    <col min="15879" max="15879" width="7.5703125" style="2" customWidth="1"/>
    <col min="15880" max="15880" width="12.7109375" style="2" customWidth="1"/>
    <col min="15881" max="16128" width="9.140625" style="2"/>
    <col min="16129" max="16129" width="0.140625" style="2" customWidth="1"/>
    <col min="16130" max="16130" width="46.28515625" style="2" customWidth="1"/>
    <col min="16131" max="16131" width="25.7109375" style="2" customWidth="1"/>
    <col min="16132" max="16132" width="10" style="2" customWidth="1"/>
    <col min="16133" max="16133" width="9.140625" style="2" customWidth="1"/>
    <col min="16134" max="16134" width="16" style="2" customWidth="1"/>
    <col min="16135" max="16135" width="7.5703125" style="2" customWidth="1"/>
    <col min="16136" max="16136" width="12.7109375" style="2" customWidth="1"/>
    <col min="16137" max="16384" width="9.140625" style="2"/>
  </cols>
  <sheetData>
    <row r="1" spans="1:8" ht="124.5" customHeight="1" x14ac:dyDescent="0.25">
      <c r="E1" s="76" t="s">
        <v>240</v>
      </c>
      <c r="F1" s="76"/>
      <c r="G1" s="76"/>
      <c r="H1" s="76"/>
    </row>
    <row r="2" spans="1:8" ht="121.5" customHeight="1" x14ac:dyDescent="0.25">
      <c r="D2" s="3"/>
      <c r="E2" s="76" t="s">
        <v>221</v>
      </c>
      <c r="F2" s="76"/>
      <c r="G2" s="76"/>
      <c r="H2" s="76"/>
    </row>
    <row r="3" spans="1:8" ht="15" x14ac:dyDescent="0.25">
      <c r="D3" s="3"/>
      <c r="E3" s="3"/>
      <c r="F3" s="4"/>
      <c r="G3" s="4"/>
      <c r="H3" s="4"/>
    </row>
    <row r="4" spans="1:8" ht="15" x14ac:dyDescent="0.25">
      <c r="D4" s="3"/>
      <c r="E4" s="3"/>
      <c r="F4" s="5"/>
      <c r="G4" s="5"/>
      <c r="H4" s="5"/>
    </row>
    <row r="5" spans="1:8" ht="15.75" x14ac:dyDescent="0.2">
      <c r="A5" s="77" t="s">
        <v>202</v>
      </c>
      <c r="B5" s="77"/>
      <c r="C5" s="77"/>
      <c r="D5" s="77"/>
      <c r="E5" s="77"/>
      <c r="F5" s="77"/>
      <c r="G5" s="77"/>
      <c r="H5" s="77"/>
    </row>
    <row r="6" spans="1:8" ht="15" x14ac:dyDescent="0.25">
      <c r="H6" s="6" t="s">
        <v>0</v>
      </c>
    </row>
    <row r="7" spans="1:8" ht="15" x14ac:dyDescent="0.25">
      <c r="A7" s="7"/>
      <c r="B7" s="8"/>
      <c r="C7" s="78" t="s">
        <v>1</v>
      </c>
      <c r="D7" s="81" t="s">
        <v>2</v>
      </c>
      <c r="E7" s="82"/>
      <c r="F7" s="82"/>
      <c r="G7" s="83"/>
      <c r="H7" s="78" t="s">
        <v>3</v>
      </c>
    </row>
    <row r="8" spans="1:8" ht="15" customHeight="1" x14ac:dyDescent="0.25">
      <c r="A8" s="9" t="s">
        <v>4</v>
      </c>
      <c r="B8" s="10" t="s">
        <v>5</v>
      </c>
      <c r="C8" s="79"/>
      <c r="D8" s="86" t="s">
        <v>6</v>
      </c>
      <c r="E8" s="88" t="s">
        <v>7</v>
      </c>
      <c r="F8" s="88" t="s">
        <v>8</v>
      </c>
      <c r="G8" s="88" t="s">
        <v>9</v>
      </c>
      <c r="H8" s="84"/>
    </row>
    <row r="9" spans="1:8" ht="30" customHeight="1" x14ac:dyDescent="0.25">
      <c r="A9" s="9"/>
      <c r="B9" s="11"/>
      <c r="C9" s="80"/>
      <c r="D9" s="87"/>
      <c r="E9" s="88"/>
      <c r="F9" s="88"/>
      <c r="G9" s="88"/>
      <c r="H9" s="85"/>
    </row>
    <row r="10" spans="1:8" ht="52.5" customHeight="1" x14ac:dyDescent="0.25">
      <c r="A10" s="12">
        <v>1</v>
      </c>
      <c r="B10" s="65" t="s">
        <v>10</v>
      </c>
      <c r="C10" s="21" t="s">
        <v>11</v>
      </c>
      <c r="D10" s="13" t="s">
        <v>12</v>
      </c>
      <c r="E10" s="14"/>
      <c r="F10" s="14"/>
      <c r="G10" s="14"/>
      <c r="H10" s="52">
        <f>H11+H15+H19+H23+H29+H33+H36</f>
        <v>78781.400000000009</v>
      </c>
    </row>
    <row r="11" spans="1:8" ht="60" x14ac:dyDescent="0.25">
      <c r="A11" s="12"/>
      <c r="B11" s="65" t="s">
        <v>13</v>
      </c>
      <c r="C11" s="66" t="s">
        <v>14</v>
      </c>
      <c r="D11" s="13" t="s">
        <v>12</v>
      </c>
      <c r="E11" s="13"/>
      <c r="F11" s="25" t="s">
        <v>15</v>
      </c>
      <c r="G11" s="14"/>
      <c r="H11" s="52">
        <f>H13+H14+H12</f>
        <v>7377.8</v>
      </c>
    </row>
    <row r="12" spans="1:8" ht="60" x14ac:dyDescent="0.25">
      <c r="A12" s="63"/>
      <c r="B12" s="65" t="s">
        <v>13</v>
      </c>
      <c r="C12" s="66" t="s">
        <v>16</v>
      </c>
      <c r="D12" s="13" t="s">
        <v>12</v>
      </c>
      <c r="E12" s="13" t="s">
        <v>17</v>
      </c>
      <c r="F12" s="13" t="s">
        <v>18</v>
      </c>
      <c r="G12" s="13" t="s">
        <v>19</v>
      </c>
      <c r="H12" s="52">
        <v>1.6</v>
      </c>
    </row>
    <row r="13" spans="1:8" ht="60" x14ac:dyDescent="0.25">
      <c r="A13" s="12">
        <v>3</v>
      </c>
      <c r="B13" s="65" t="s">
        <v>13</v>
      </c>
      <c r="C13" s="66" t="s">
        <v>16</v>
      </c>
      <c r="D13" s="13" t="s">
        <v>12</v>
      </c>
      <c r="E13" s="13" t="s">
        <v>20</v>
      </c>
      <c r="F13" s="13" t="s">
        <v>18</v>
      </c>
      <c r="G13" s="13" t="s">
        <v>19</v>
      </c>
      <c r="H13" s="52">
        <v>7339.8</v>
      </c>
    </row>
    <row r="14" spans="1:8" ht="60" x14ac:dyDescent="0.25">
      <c r="A14" s="12"/>
      <c r="B14" s="65" t="s">
        <v>13</v>
      </c>
      <c r="C14" s="66" t="s">
        <v>16</v>
      </c>
      <c r="D14" s="13" t="s">
        <v>12</v>
      </c>
      <c r="E14" s="13" t="s">
        <v>20</v>
      </c>
      <c r="F14" s="41" t="s">
        <v>203</v>
      </c>
      <c r="G14" s="13" t="s">
        <v>19</v>
      </c>
      <c r="H14" s="52">
        <f>SUM('[1]9'!G67+'[1]9'!G71)</f>
        <v>36.4</v>
      </c>
    </row>
    <row r="15" spans="1:8" ht="68.25" customHeight="1" x14ac:dyDescent="0.25">
      <c r="A15" s="15" t="s">
        <v>21</v>
      </c>
      <c r="B15" s="65" t="s">
        <v>22</v>
      </c>
      <c r="C15" s="21" t="s">
        <v>23</v>
      </c>
      <c r="D15" s="13" t="s">
        <v>12</v>
      </c>
      <c r="E15" s="13"/>
      <c r="F15" s="13" t="s">
        <v>24</v>
      </c>
      <c r="G15" s="13"/>
      <c r="H15" s="52">
        <f>H16+H17+H18</f>
        <v>1227.5</v>
      </c>
    </row>
    <row r="16" spans="1:8" ht="60" x14ac:dyDescent="0.25">
      <c r="A16" s="12">
        <v>5</v>
      </c>
      <c r="B16" s="65" t="s">
        <v>22</v>
      </c>
      <c r="C16" s="21" t="s">
        <v>25</v>
      </c>
      <c r="D16" s="13" t="s">
        <v>12</v>
      </c>
      <c r="E16" s="13" t="s">
        <v>20</v>
      </c>
      <c r="F16" s="13" t="s">
        <v>26</v>
      </c>
      <c r="G16" s="13" t="s">
        <v>27</v>
      </c>
      <c r="H16" s="52">
        <v>826.1</v>
      </c>
    </row>
    <row r="17" spans="1:8" ht="60" x14ac:dyDescent="0.25">
      <c r="A17" s="12">
        <v>6</v>
      </c>
      <c r="B17" s="65" t="s">
        <v>22</v>
      </c>
      <c r="C17" s="21" t="s">
        <v>25</v>
      </c>
      <c r="D17" s="13" t="s">
        <v>12</v>
      </c>
      <c r="E17" s="13" t="s">
        <v>20</v>
      </c>
      <c r="F17" s="13" t="s">
        <v>26</v>
      </c>
      <c r="G17" s="13" t="s">
        <v>28</v>
      </c>
      <c r="H17" s="52">
        <v>395.6</v>
      </c>
    </row>
    <row r="18" spans="1:8" ht="60" x14ac:dyDescent="0.25">
      <c r="A18" s="12">
        <v>7</v>
      </c>
      <c r="B18" s="65" t="s">
        <v>22</v>
      </c>
      <c r="C18" s="21" t="s">
        <v>25</v>
      </c>
      <c r="D18" s="13" t="s">
        <v>12</v>
      </c>
      <c r="E18" s="13" t="s">
        <v>20</v>
      </c>
      <c r="F18" s="13" t="s">
        <v>26</v>
      </c>
      <c r="G18" s="13" t="s">
        <v>29</v>
      </c>
      <c r="H18" s="52">
        <v>5.8</v>
      </c>
    </row>
    <row r="19" spans="1:8" ht="60" x14ac:dyDescent="0.25">
      <c r="A19" s="12"/>
      <c r="B19" s="65" t="s">
        <v>30</v>
      </c>
      <c r="C19" s="66" t="s">
        <v>31</v>
      </c>
      <c r="D19" s="13" t="s">
        <v>12</v>
      </c>
      <c r="E19" s="13"/>
      <c r="F19" s="13" t="s">
        <v>32</v>
      </c>
      <c r="G19" s="13"/>
      <c r="H19" s="52">
        <f>SUM(H20:H22)</f>
        <v>17461.800000000003</v>
      </c>
    </row>
    <row r="20" spans="1:8" ht="60" x14ac:dyDescent="0.25">
      <c r="A20" s="12">
        <v>8</v>
      </c>
      <c r="B20" s="65" t="s">
        <v>30</v>
      </c>
      <c r="C20" s="66" t="s">
        <v>31</v>
      </c>
      <c r="D20" s="13" t="s">
        <v>12</v>
      </c>
      <c r="E20" s="13" t="s">
        <v>17</v>
      </c>
      <c r="F20" s="13" t="s">
        <v>34</v>
      </c>
      <c r="G20" s="13" t="s">
        <v>19</v>
      </c>
      <c r="H20" s="52">
        <v>31</v>
      </c>
    </row>
    <row r="21" spans="1:8" ht="60" x14ac:dyDescent="0.25">
      <c r="A21" s="12">
        <v>9</v>
      </c>
      <c r="B21" s="65" t="s">
        <v>30</v>
      </c>
      <c r="C21" s="66" t="s">
        <v>33</v>
      </c>
      <c r="D21" s="13" t="s">
        <v>12</v>
      </c>
      <c r="E21" s="13" t="s">
        <v>20</v>
      </c>
      <c r="F21" s="13" t="s">
        <v>34</v>
      </c>
      <c r="G21" s="13" t="s">
        <v>19</v>
      </c>
      <c r="H21" s="52">
        <v>6450.6</v>
      </c>
    </row>
    <row r="22" spans="1:8" ht="74.25" customHeight="1" x14ac:dyDescent="0.25">
      <c r="A22" s="12"/>
      <c r="B22" s="65" t="s">
        <v>30</v>
      </c>
      <c r="C22" s="66" t="s">
        <v>33</v>
      </c>
      <c r="D22" s="13" t="s">
        <v>12</v>
      </c>
      <c r="E22" s="13" t="s">
        <v>20</v>
      </c>
      <c r="F22" s="13" t="s">
        <v>235</v>
      </c>
      <c r="G22" s="13" t="s">
        <v>19</v>
      </c>
      <c r="H22" s="52">
        <f>SUM('[1]9'!G106+'[1]9'!G110)</f>
        <v>10980.2</v>
      </c>
    </row>
    <row r="23" spans="1:8" ht="75" x14ac:dyDescent="0.25">
      <c r="A23" s="12"/>
      <c r="B23" s="17" t="s">
        <v>35</v>
      </c>
      <c r="C23" s="21" t="s">
        <v>36</v>
      </c>
      <c r="D23" s="13" t="s">
        <v>12</v>
      </c>
      <c r="E23" s="13"/>
      <c r="F23" s="13" t="s">
        <v>37</v>
      </c>
      <c r="G23" s="13"/>
      <c r="H23" s="52">
        <f>H25+H26+H27+H28+H24</f>
        <v>40603.800000000003</v>
      </c>
    </row>
    <row r="24" spans="1:8" ht="75" x14ac:dyDescent="0.25">
      <c r="A24" s="63"/>
      <c r="B24" s="17" t="s">
        <v>35</v>
      </c>
      <c r="C24" s="21" t="s">
        <v>38</v>
      </c>
      <c r="D24" s="13" t="s">
        <v>12</v>
      </c>
      <c r="E24" s="13" t="s">
        <v>17</v>
      </c>
      <c r="F24" s="13" t="s">
        <v>40</v>
      </c>
      <c r="G24" s="13" t="s">
        <v>28</v>
      </c>
      <c r="H24" s="52">
        <v>50</v>
      </c>
    </row>
    <row r="25" spans="1:8" ht="75" x14ac:dyDescent="0.25">
      <c r="A25" s="12">
        <v>10</v>
      </c>
      <c r="B25" s="17" t="s">
        <v>35</v>
      </c>
      <c r="C25" s="21" t="s">
        <v>38</v>
      </c>
      <c r="D25" s="13" t="s">
        <v>12</v>
      </c>
      <c r="E25" s="13" t="s">
        <v>39</v>
      </c>
      <c r="F25" s="13" t="s">
        <v>40</v>
      </c>
      <c r="G25" s="13" t="s">
        <v>27</v>
      </c>
      <c r="H25" s="52">
        <v>3027</v>
      </c>
    </row>
    <row r="26" spans="1:8" ht="75" x14ac:dyDescent="0.25">
      <c r="A26" s="12">
        <v>11</v>
      </c>
      <c r="B26" s="17" t="s">
        <v>35</v>
      </c>
      <c r="C26" s="21" t="s">
        <v>38</v>
      </c>
      <c r="D26" s="13" t="s">
        <v>12</v>
      </c>
      <c r="E26" s="13" t="s">
        <v>39</v>
      </c>
      <c r="F26" s="13" t="s">
        <v>40</v>
      </c>
      <c r="G26" s="13" t="s">
        <v>28</v>
      </c>
      <c r="H26" s="52">
        <v>344.3</v>
      </c>
    </row>
    <row r="27" spans="1:8" ht="75" x14ac:dyDescent="0.25">
      <c r="A27" s="12"/>
      <c r="B27" s="17" t="s">
        <v>35</v>
      </c>
      <c r="C27" s="21" t="s">
        <v>38</v>
      </c>
      <c r="D27" s="13" t="s">
        <v>12</v>
      </c>
      <c r="E27" s="13" t="s">
        <v>39</v>
      </c>
      <c r="F27" s="18" t="s">
        <v>41</v>
      </c>
      <c r="G27" s="13" t="s">
        <v>42</v>
      </c>
      <c r="H27" s="52">
        <f>SUM('[1]9'!G36+'[1]9'!G39)</f>
        <v>37165.800000000003</v>
      </c>
    </row>
    <row r="28" spans="1:8" ht="75" x14ac:dyDescent="0.25">
      <c r="A28" s="12">
        <v>12</v>
      </c>
      <c r="B28" s="17" t="s">
        <v>35</v>
      </c>
      <c r="C28" s="21" t="s">
        <v>38</v>
      </c>
      <c r="D28" s="13" t="s">
        <v>12</v>
      </c>
      <c r="E28" s="13" t="s">
        <v>39</v>
      </c>
      <c r="F28" s="13" t="s">
        <v>40</v>
      </c>
      <c r="G28" s="13" t="s">
        <v>29</v>
      </c>
      <c r="H28" s="52">
        <v>16.7</v>
      </c>
    </row>
    <row r="29" spans="1:8" ht="75" x14ac:dyDescent="0.25">
      <c r="A29" s="12"/>
      <c r="B29" s="17" t="s">
        <v>43</v>
      </c>
      <c r="C29" s="21" t="s">
        <v>44</v>
      </c>
      <c r="D29" s="13" t="s">
        <v>12</v>
      </c>
      <c r="E29" s="13"/>
      <c r="F29" s="13"/>
      <c r="G29" s="13"/>
      <c r="H29" s="52">
        <f>SUM(H30+H31+H32)</f>
        <v>2050.7999999999997</v>
      </c>
    </row>
    <row r="30" spans="1:8" ht="75" x14ac:dyDescent="0.25">
      <c r="A30" s="12"/>
      <c r="B30" s="17" t="s">
        <v>43</v>
      </c>
      <c r="C30" s="21" t="s">
        <v>44</v>
      </c>
      <c r="D30" s="13" t="s">
        <v>12</v>
      </c>
      <c r="E30" s="13" t="s">
        <v>45</v>
      </c>
      <c r="F30" s="13" t="s">
        <v>46</v>
      </c>
      <c r="G30" s="13" t="s">
        <v>27</v>
      </c>
      <c r="H30" s="52">
        <v>1930.6</v>
      </c>
    </row>
    <row r="31" spans="1:8" ht="61.5" customHeight="1" x14ac:dyDescent="0.25">
      <c r="A31" s="60"/>
      <c r="B31" s="17" t="s">
        <v>43</v>
      </c>
      <c r="C31" s="21" t="s">
        <v>44</v>
      </c>
      <c r="D31" s="13" t="s">
        <v>12</v>
      </c>
      <c r="E31" s="13" t="s">
        <v>45</v>
      </c>
      <c r="F31" s="13" t="s">
        <v>46</v>
      </c>
      <c r="G31" s="13" t="s">
        <v>28</v>
      </c>
      <c r="H31" s="52">
        <v>107.3</v>
      </c>
    </row>
    <row r="32" spans="1:8" ht="75" x14ac:dyDescent="0.25">
      <c r="A32" s="12">
        <v>13</v>
      </c>
      <c r="B32" s="17" t="s">
        <v>43</v>
      </c>
      <c r="C32" s="21" t="s">
        <v>44</v>
      </c>
      <c r="D32" s="13" t="s">
        <v>12</v>
      </c>
      <c r="E32" s="13" t="s">
        <v>45</v>
      </c>
      <c r="F32" s="13" t="s">
        <v>46</v>
      </c>
      <c r="G32" s="13" t="s">
        <v>29</v>
      </c>
      <c r="H32" s="52">
        <v>12.9</v>
      </c>
    </row>
    <row r="33" spans="1:8" ht="75" x14ac:dyDescent="0.25">
      <c r="A33" s="12">
        <v>14</v>
      </c>
      <c r="B33" s="17" t="s">
        <v>204</v>
      </c>
      <c r="C33" s="27" t="s">
        <v>214</v>
      </c>
      <c r="D33" s="13" t="s">
        <v>12</v>
      </c>
      <c r="E33" s="13" t="s">
        <v>45</v>
      </c>
      <c r="F33" s="13"/>
      <c r="G33" s="13"/>
      <c r="H33" s="52">
        <f>SUM(H35+H34)</f>
        <v>9848.4</v>
      </c>
    </row>
    <row r="34" spans="1:8" ht="75" x14ac:dyDescent="0.25">
      <c r="A34" s="12"/>
      <c r="B34" s="17" t="s">
        <v>204</v>
      </c>
      <c r="C34" s="27" t="s">
        <v>214</v>
      </c>
      <c r="D34" s="13" t="s">
        <v>12</v>
      </c>
      <c r="E34" s="13" t="s">
        <v>45</v>
      </c>
      <c r="F34" s="13" t="s">
        <v>205</v>
      </c>
      <c r="G34" s="13" t="s">
        <v>27</v>
      </c>
      <c r="H34" s="52">
        <v>9695.9</v>
      </c>
    </row>
    <row r="35" spans="1:8" ht="75" x14ac:dyDescent="0.25">
      <c r="A35" s="12"/>
      <c r="B35" s="17" t="s">
        <v>204</v>
      </c>
      <c r="C35" s="27" t="s">
        <v>214</v>
      </c>
      <c r="D35" s="13" t="s">
        <v>12</v>
      </c>
      <c r="E35" s="13" t="s">
        <v>45</v>
      </c>
      <c r="F35" s="13" t="s">
        <v>205</v>
      </c>
      <c r="G35" s="13" t="s">
        <v>28</v>
      </c>
      <c r="H35" s="52">
        <v>152.5</v>
      </c>
    </row>
    <row r="36" spans="1:8" ht="62.25" customHeight="1" x14ac:dyDescent="0.25">
      <c r="A36" s="60"/>
      <c r="B36" s="19" t="s">
        <v>223</v>
      </c>
      <c r="C36" s="27"/>
      <c r="D36" s="13" t="s">
        <v>12</v>
      </c>
      <c r="E36" s="13"/>
      <c r="F36" s="13"/>
      <c r="G36" s="13"/>
      <c r="H36" s="52">
        <f>SUM(H41+H40+H38+H37+H39)</f>
        <v>211.3</v>
      </c>
    </row>
    <row r="37" spans="1:8" ht="75" x14ac:dyDescent="0.25">
      <c r="A37" s="60"/>
      <c r="B37" s="19" t="s">
        <v>223</v>
      </c>
      <c r="C37" s="21" t="s">
        <v>38</v>
      </c>
      <c r="D37" s="13" t="s">
        <v>12</v>
      </c>
      <c r="E37" s="13" t="s">
        <v>39</v>
      </c>
      <c r="F37" s="13" t="s">
        <v>224</v>
      </c>
      <c r="G37" s="13" t="s">
        <v>28</v>
      </c>
      <c r="H37" s="52">
        <v>4</v>
      </c>
    </row>
    <row r="38" spans="1:8" ht="68.25" customHeight="1" x14ac:dyDescent="0.25">
      <c r="A38" s="60"/>
      <c r="B38" s="19" t="s">
        <v>223</v>
      </c>
      <c r="C38" s="21" t="s">
        <v>207</v>
      </c>
      <c r="D38" s="13" t="s">
        <v>12</v>
      </c>
      <c r="E38" s="13" t="s">
        <v>17</v>
      </c>
      <c r="F38" s="13" t="s">
        <v>224</v>
      </c>
      <c r="G38" s="13" t="s">
        <v>28</v>
      </c>
      <c r="H38" s="52">
        <v>6</v>
      </c>
    </row>
    <row r="39" spans="1:8" ht="81" customHeight="1" x14ac:dyDescent="0.25">
      <c r="A39" s="63"/>
      <c r="B39" s="19" t="s">
        <v>223</v>
      </c>
      <c r="C39" s="21" t="s">
        <v>60</v>
      </c>
      <c r="D39" s="13" t="s">
        <v>12</v>
      </c>
      <c r="E39" s="13" t="s">
        <v>17</v>
      </c>
      <c r="F39" s="13" t="s">
        <v>224</v>
      </c>
      <c r="G39" s="13" t="s">
        <v>19</v>
      </c>
      <c r="H39" s="52">
        <v>5.8</v>
      </c>
    </row>
    <row r="40" spans="1:8" ht="68.25" customHeight="1" x14ac:dyDescent="0.25">
      <c r="A40" s="60"/>
      <c r="B40" s="19" t="s">
        <v>223</v>
      </c>
      <c r="C40" s="21" t="s">
        <v>25</v>
      </c>
      <c r="D40" s="13" t="s">
        <v>12</v>
      </c>
      <c r="E40" s="13" t="s">
        <v>20</v>
      </c>
      <c r="F40" s="13" t="s">
        <v>224</v>
      </c>
      <c r="G40" s="13" t="s">
        <v>28</v>
      </c>
      <c r="H40" s="52">
        <v>39.9</v>
      </c>
    </row>
    <row r="41" spans="1:8" ht="76.5" customHeight="1" x14ac:dyDescent="0.25">
      <c r="A41" s="12"/>
      <c r="B41" s="19" t="s">
        <v>223</v>
      </c>
      <c r="C41" s="21" t="s">
        <v>60</v>
      </c>
      <c r="D41" s="13" t="s">
        <v>12</v>
      </c>
      <c r="E41" s="13" t="s">
        <v>20</v>
      </c>
      <c r="F41" s="13" t="s">
        <v>224</v>
      </c>
      <c r="G41" s="13" t="s">
        <v>19</v>
      </c>
      <c r="H41" s="52">
        <v>155.6</v>
      </c>
    </row>
    <row r="42" spans="1:8" ht="30" x14ac:dyDescent="0.25">
      <c r="A42" s="12"/>
      <c r="B42" s="67" t="s">
        <v>47</v>
      </c>
      <c r="C42" s="21" t="s">
        <v>44</v>
      </c>
      <c r="D42" s="13" t="s">
        <v>12</v>
      </c>
      <c r="E42" s="13"/>
      <c r="F42" s="13"/>
      <c r="G42" s="13"/>
      <c r="H42" s="52">
        <f>H43+H47+H48+H49+H50</f>
        <v>9357.3000000000011</v>
      </c>
    </row>
    <row r="43" spans="1:8" ht="75" x14ac:dyDescent="0.25">
      <c r="A43" s="12"/>
      <c r="B43" s="65" t="s">
        <v>206</v>
      </c>
      <c r="C43" s="21" t="s">
        <v>44</v>
      </c>
      <c r="D43" s="13" t="s">
        <v>12</v>
      </c>
      <c r="E43" s="13" t="s">
        <v>17</v>
      </c>
      <c r="F43" s="13" t="s">
        <v>130</v>
      </c>
      <c r="G43" s="13"/>
      <c r="H43" s="52">
        <f>H44+H45+H46</f>
        <v>61.599999999999994</v>
      </c>
    </row>
    <row r="44" spans="1:8" ht="79.5" customHeight="1" x14ac:dyDescent="0.25">
      <c r="A44" s="12"/>
      <c r="B44" s="65" t="s">
        <v>206</v>
      </c>
      <c r="C44" s="21" t="s">
        <v>207</v>
      </c>
      <c r="D44" s="13" t="s">
        <v>12</v>
      </c>
      <c r="E44" s="13" t="s">
        <v>17</v>
      </c>
      <c r="F44" s="13" t="s">
        <v>130</v>
      </c>
      <c r="G44" s="13" t="s">
        <v>28</v>
      </c>
      <c r="H44" s="52">
        <v>19.2</v>
      </c>
    </row>
    <row r="45" spans="1:8" ht="71.25" customHeight="1" x14ac:dyDescent="0.25">
      <c r="A45" s="49"/>
      <c r="B45" s="65" t="s">
        <v>206</v>
      </c>
      <c r="C45" s="66" t="s">
        <v>33</v>
      </c>
      <c r="D45" s="13" t="s">
        <v>12</v>
      </c>
      <c r="E45" s="13" t="s">
        <v>17</v>
      </c>
      <c r="F45" s="13" t="s">
        <v>130</v>
      </c>
      <c r="G45" s="13" t="s">
        <v>19</v>
      </c>
      <c r="H45" s="52">
        <f>SUM('[1]9'!G55)</f>
        <v>26.4</v>
      </c>
    </row>
    <row r="46" spans="1:8" ht="71.25" customHeight="1" x14ac:dyDescent="0.25">
      <c r="A46" s="61"/>
      <c r="B46" s="65" t="s">
        <v>206</v>
      </c>
      <c r="C46" s="27" t="s">
        <v>214</v>
      </c>
      <c r="D46" s="13" t="s">
        <v>12</v>
      </c>
      <c r="E46" s="13" t="s">
        <v>17</v>
      </c>
      <c r="F46" s="13" t="s">
        <v>130</v>
      </c>
      <c r="G46" s="13" t="s">
        <v>28</v>
      </c>
      <c r="H46" s="52">
        <v>16</v>
      </c>
    </row>
    <row r="47" spans="1:8" ht="75" x14ac:dyDescent="0.25">
      <c r="A47" s="49"/>
      <c r="B47" s="65" t="s">
        <v>50</v>
      </c>
      <c r="C47" s="66" t="s">
        <v>33</v>
      </c>
      <c r="D47" s="13" t="s">
        <v>12</v>
      </c>
      <c r="E47" s="13" t="s">
        <v>45</v>
      </c>
      <c r="F47" s="18" t="s">
        <v>218</v>
      </c>
      <c r="G47" s="13" t="s">
        <v>19</v>
      </c>
      <c r="H47" s="52">
        <f>SUM('[1]9'!G156)</f>
        <v>69.599999999999994</v>
      </c>
    </row>
    <row r="48" spans="1:8" ht="75" x14ac:dyDescent="0.25">
      <c r="A48" s="61"/>
      <c r="B48" s="65" t="s">
        <v>50</v>
      </c>
      <c r="C48" s="66" t="s">
        <v>33</v>
      </c>
      <c r="D48" s="13" t="s">
        <v>12</v>
      </c>
      <c r="E48" s="13" t="s">
        <v>20</v>
      </c>
      <c r="F48" s="18" t="s">
        <v>218</v>
      </c>
      <c r="G48" s="13" t="s">
        <v>19</v>
      </c>
      <c r="H48" s="52">
        <v>160</v>
      </c>
    </row>
    <row r="49" spans="1:8" ht="75" x14ac:dyDescent="0.25">
      <c r="A49" s="12">
        <v>23</v>
      </c>
      <c r="B49" s="65" t="s">
        <v>53</v>
      </c>
      <c r="C49" s="21" t="s">
        <v>44</v>
      </c>
      <c r="D49" s="13" t="s">
        <v>12</v>
      </c>
      <c r="E49" s="13" t="s">
        <v>45</v>
      </c>
      <c r="F49" s="13" t="s">
        <v>54</v>
      </c>
      <c r="G49" s="13" t="s">
        <v>28</v>
      </c>
      <c r="H49" s="52">
        <f>SUM('[1]9'!G160)</f>
        <v>32</v>
      </c>
    </row>
    <row r="50" spans="1:8" ht="60" x14ac:dyDescent="0.25">
      <c r="A50" s="12"/>
      <c r="B50" s="19" t="s">
        <v>57</v>
      </c>
      <c r="C50" s="21"/>
      <c r="D50" s="13" t="s">
        <v>12</v>
      </c>
      <c r="E50" s="13"/>
      <c r="F50" s="13" t="s">
        <v>122</v>
      </c>
      <c r="G50" s="13"/>
      <c r="H50" s="52">
        <f>H51+H52+H53+H54</f>
        <v>9034.1</v>
      </c>
    </row>
    <row r="51" spans="1:8" ht="75" x14ac:dyDescent="0.25">
      <c r="A51" s="12"/>
      <c r="B51" s="20" t="s">
        <v>59</v>
      </c>
      <c r="C51" s="21" t="s">
        <v>38</v>
      </c>
      <c r="D51" s="13" t="s">
        <v>12</v>
      </c>
      <c r="E51" s="13" t="s">
        <v>39</v>
      </c>
      <c r="F51" s="13" t="s">
        <v>122</v>
      </c>
      <c r="G51" s="13" t="s">
        <v>27</v>
      </c>
      <c r="H51" s="52">
        <f>SUM('[1]9'!G30)</f>
        <v>531.1</v>
      </c>
    </row>
    <row r="52" spans="1:8" ht="75" x14ac:dyDescent="0.25">
      <c r="A52" s="12"/>
      <c r="B52" s="20" t="s">
        <v>59</v>
      </c>
      <c r="C52" s="21" t="s">
        <v>23</v>
      </c>
      <c r="D52" s="13" t="s">
        <v>12</v>
      </c>
      <c r="E52" s="13" t="s">
        <v>20</v>
      </c>
      <c r="F52" s="13" t="s">
        <v>122</v>
      </c>
      <c r="G52" s="13" t="s">
        <v>27</v>
      </c>
      <c r="H52" s="52">
        <f>SUM('[1]9'!G96)</f>
        <v>337.70000000000005</v>
      </c>
    </row>
    <row r="53" spans="1:8" ht="75" x14ac:dyDescent="0.25">
      <c r="A53" s="12"/>
      <c r="B53" s="20" t="s">
        <v>59</v>
      </c>
      <c r="C53" s="21" t="s">
        <v>60</v>
      </c>
      <c r="D53" s="13" t="s">
        <v>12</v>
      </c>
      <c r="E53" s="13" t="s">
        <v>20</v>
      </c>
      <c r="F53" s="13" t="s">
        <v>122</v>
      </c>
      <c r="G53" s="13" t="s">
        <v>19</v>
      </c>
      <c r="H53" s="52">
        <f>SUM('[1]9'!G77+'[1]9'!G116)</f>
        <v>7809.1</v>
      </c>
    </row>
    <row r="54" spans="1:8" ht="75" x14ac:dyDescent="0.25">
      <c r="A54" s="12"/>
      <c r="B54" s="20" t="s">
        <v>59</v>
      </c>
      <c r="C54" s="21" t="s">
        <v>44</v>
      </c>
      <c r="D54" s="13" t="s">
        <v>12</v>
      </c>
      <c r="E54" s="13" t="s">
        <v>45</v>
      </c>
      <c r="F54" s="13" t="s">
        <v>122</v>
      </c>
      <c r="G54" s="13" t="s">
        <v>27</v>
      </c>
      <c r="H54" s="52">
        <f>SUM('[1]9'!G170)</f>
        <v>356.2</v>
      </c>
    </row>
    <row r="55" spans="1:8" ht="15.75" x14ac:dyDescent="0.25">
      <c r="A55" s="12"/>
      <c r="B55" s="68" t="s">
        <v>61</v>
      </c>
      <c r="C55" s="69"/>
      <c r="D55" s="23" t="s">
        <v>12</v>
      </c>
      <c r="E55" s="23"/>
      <c r="F55" s="23"/>
      <c r="G55" s="23"/>
      <c r="H55" s="54">
        <f>H10+H42</f>
        <v>88138.700000000012</v>
      </c>
    </row>
    <row r="56" spans="1:8" ht="45.75" x14ac:dyDescent="0.3">
      <c r="A56" s="22"/>
      <c r="B56" s="65" t="s">
        <v>62</v>
      </c>
      <c r="C56" s="70"/>
      <c r="D56" s="13" t="s">
        <v>63</v>
      </c>
      <c r="E56" s="13" t="s">
        <v>64</v>
      </c>
      <c r="F56" s="25" t="s">
        <v>65</v>
      </c>
      <c r="G56" s="25"/>
      <c r="H56" s="55">
        <f>H57+H66+H77+H82+H85+H95</f>
        <v>296889.49999999988</v>
      </c>
    </row>
    <row r="57" spans="1:8" ht="60" x14ac:dyDescent="0.25">
      <c r="A57" s="24"/>
      <c r="B57" s="17" t="s">
        <v>66</v>
      </c>
      <c r="C57" s="27" t="s">
        <v>67</v>
      </c>
      <c r="D57" s="13" t="s">
        <v>63</v>
      </c>
      <c r="E57" s="13" t="s">
        <v>64</v>
      </c>
      <c r="F57" s="13" t="s">
        <v>68</v>
      </c>
      <c r="G57" s="13"/>
      <c r="H57" s="62">
        <f>H58+H62+H63+H64+H65</f>
        <v>70966</v>
      </c>
    </row>
    <row r="58" spans="1:8" ht="63.75" customHeight="1" x14ac:dyDescent="0.25">
      <c r="A58" s="26"/>
      <c r="B58" s="17" t="s">
        <v>66</v>
      </c>
      <c r="C58" s="27" t="s">
        <v>67</v>
      </c>
      <c r="D58" s="13" t="s">
        <v>63</v>
      </c>
      <c r="E58" s="13" t="s">
        <v>69</v>
      </c>
      <c r="F58" s="13" t="s">
        <v>70</v>
      </c>
      <c r="G58" s="13"/>
      <c r="H58" s="52">
        <f>H59+H60+H61</f>
        <v>10610.8</v>
      </c>
    </row>
    <row r="59" spans="1:8" ht="63.75" customHeight="1" x14ac:dyDescent="0.3">
      <c r="A59" s="28">
        <v>25</v>
      </c>
      <c r="B59" s="17" t="s">
        <v>66</v>
      </c>
      <c r="C59" s="27" t="s">
        <v>67</v>
      </c>
      <c r="D59" s="13" t="s">
        <v>63</v>
      </c>
      <c r="E59" s="13" t="s">
        <v>69</v>
      </c>
      <c r="F59" s="13" t="s">
        <v>70</v>
      </c>
      <c r="G59" s="13" t="s">
        <v>27</v>
      </c>
      <c r="H59" s="52">
        <v>36.799999999999997</v>
      </c>
    </row>
    <row r="60" spans="1:8" ht="60" x14ac:dyDescent="0.25">
      <c r="A60" s="29">
        <v>26</v>
      </c>
      <c r="B60" s="17" t="s">
        <v>66</v>
      </c>
      <c r="C60" s="27" t="s">
        <v>67</v>
      </c>
      <c r="D60" s="13" t="s">
        <v>63</v>
      </c>
      <c r="E60" s="13" t="s">
        <v>69</v>
      </c>
      <c r="F60" s="13" t="s">
        <v>70</v>
      </c>
      <c r="G60" s="13" t="s">
        <v>28</v>
      </c>
      <c r="H60" s="52">
        <v>10433.9</v>
      </c>
    </row>
    <row r="61" spans="1:8" ht="60" x14ac:dyDescent="0.25">
      <c r="A61" s="30"/>
      <c r="B61" s="17" t="s">
        <v>66</v>
      </c>
      <c r="C61" s="27" t="s">
        <v>71</v>
      </c>
      <c r="D61" s="13" t="s">
        <v>63</v>
      </c>
      <c r="E61" s="13" t="s">
        <v>69</v>
      </c>
      <c r="F61" s="13" t="s">
        <v>70</v>
      </c>
      <c r="G61" s="13" t="s">
        <v>29</v>
      </c>
      <c r="H61" s="52">
        <v>140.1</v>
      </c>
    </row>
    <row r="62" spans="1:8" ht="60" x14ac:dyDescent="0.25">
      <c r="A62" s="30"/>
      <c r="B62" s="17" t="s">
        <v>66</v>
      </c>
      <c r="C62" s="27" t="s">
        <v>67</v>
      </c>
      <c r="D62" s="13" t="s">
        <v>63</v>
      </c>
      <c r="E62" s="13" t="s">
        <v>69</v>
      </c>
      <c r="F62" s="25" t="s">
        <v>72</v>
      </c>
      <c r="G62" s="13" t="s">
        <v>27</v>
      </c>
      <c r="H62" s="52">
        <v>58955.5</v>
      </c>
    </row>
    <row r="63" spans="1:8" ht="60" x14ac:dyDescent="0.25">
      <c r="A63" s="30">
        <v>27</v>
      </c>
      <c r="B63" s="17" t="s">
        <v>66</v>
      </c>
      <c r="C63" s="27" t="s">
        <v>67</v>
      </c>
      <c r="D63" s="13" t="s">
        <v>63</v>
      </c>
      <c r="E63" s="13" t="s">
        <v>69</v>
      </c>
      <c r="F63" s="25" t="s">
        <v>72</v>
      </c>
      <c r="G63" s="13" t="s">
        <v>28</v>
      </c>
      <c r="H63" s="52">
        <f>SUM('[1]9'!G197)</f>
        <v>425</v>
      </c>
    </row>
    <row r="64" spans="1:8" ht="60" x14ac:dyDescent="0.25">
      <c r="A64" s="30">
        <v>28</v>
      </c>
      <c r="B64" s="17" t="s">
        <v>66</v>
      </c>
      <c r="C64" s="27" t="s">
        <v>67</v>
      </c>
      <c r="D64" s="13" t="s">
        <v>63</v>
      </c>
      <c r="E64" s="13" t="s">
        <v>17</v>
      </c>
      <c r="F64" s="13" t="s">
        <v>70</v>
      </c>
      <c r="G64" s="13" t="s">
        <v>28</v>
      </c>
      <c r="H64" s="52">
        <v>148.80000000000001</v>
      </c>
    </row>
    <row r="65" spans="1:8" ht="60" x14ac:dyDescent="0.25">
      <c r="A65" s="30">
        <v>29</v>
      </c>
      <c r="B65" s="17" t="s">
        <v>66</v>
      </c>
      <c r="C65" s="27" t="s">
        <v>67</v>
      </c>
      <c r="D65" s="13" t="s">
        <v>63</v>
      </c>
      <c r="E65" s="13" t="s">
        <v>69</v>
      </c>
      <c r="F65" s="41" t="s">
        <v>208</v>
      </c>
      <c r="G65" s="13" t="s">
        <v>28</v>
      </c>
      <c r="H65" s="52">
        <v>825.9</v>
      </c>
    </row>
    <row r="66" spans="1:8" ht="67.5" customHeight="1" x14ac:dyDescent="0.25">
      <c r="A66" s="30">
        <v>30</v>
      </c>
      <c r="B66" s="17" t="s">
        <v>73</v>
      </c>
      <c r="C66" s="21" t="s">
        <v>74</v>
      </c>
      <c r="D66" s="13" t="s">
        <v>63</v>
      </c>
      <c r="E66" s="13" t="s">
        <v>64</v>
      </c>
      <c r="F66" s="13" t="s">
        <v>75</v>
      </c>
      <c r="G66" s="13"/>
      <c r="H66" s="52">
        <f>H67+H68+H69+H70+H71+H72+H73+H74+H75+H76</f>
        <v>207983.19999999995</v>
      </c>
    </row>
    <row r="67" spans="1:8" ht="68.25" customHeight="1" x14ac:dyDescent="0.25">
      <c r="A67" s="12">
        <v>31</v>
      </c>
      <c r="B67" s="17" t="s">
        <v>73</v>
      </c>
      <c r="C67" s="21" t="s">
        <v>74</v>
      </c>
      <c r="D67" s="13" t="s">
        <v>63</v>
      </c>
      <c r="E67" s="13" t="s">
        <v>76</v>
      </c>
      <c r="F67" s="13" t="s">
        <v>75</v>
      </c>
      <c r="G67" s="13" t="s">
        <v>19</v>
      </c>
      <c r="H67" s="53">
        <v>16292.1</v>
      </c>
    </row>
    <row r="68" spans="1:8" ht="67.5" customHeight="1" x14ac:dyDescent="0.25">
      <c r="A68" s="12">
        <v>32</v>
      </c>
      <c r="B68" s="17" t="s">
        <v>73</v>
      </c>
      <c r="C68" s="21" t="s">
        <v>74</v>
      </c>
      <c r="D68" s="13" t="s">
        <v>63</v>
      </c>
      <c r="E68" s="13" t="s">
        <v>17</v>
      </c>
      <c r="F68" s="13" t="s">
        <v>75</v>
      </c>
      <c r="G68" s="13" t="s">
        <v>19</v>
      </c>
      <c r="H68" s="52">
        <v>112.2</v>
      </c>
    </row>
    <row r="69" spans="1:8" ht="60" customHeight="1" x14ac:dyDescent="0.25">
      <c r="A69" s="12"/>
      <c r="B69" s="17" t="s">
        <v>73</v>
      </c>
      <c r="C69" s="21" t="s">
        <v>74</v>
      </c>
      <c r="D69" s="13" t="s">
        <v>63</v>
      </c>
      <c r="E69" s="13" t="s">
        <v>76</v>
      </c>
      <c r="F69" s="13" t="s">
        <v>77</v>
      </c>
      <c r="G69" s="13" t="s">
        <v>19</v>
      </c>
      <c r="H69" s="52">
        <f>SUM('[1]9'!G226)</f>
        <v>171361.3</v>
      </c>
    </row>
    <row r="70" spans="1:8" ht="58.5" customHeight="1" x14ac:dyDescent="0.25">
      <c r="A70" s="12"/>
      <c r="B70" s="17" t="s">
        <v>73</v>
      </c>
      <c r="C70" s="21" t="s">
        <v>74</v>
      </c>
      <c r="D70" s="13" t="s">
        <v>63</v>
      </c>
      <c r="E70" s="13" t="s">
        <v>76</v>
      </c>
      <c r="F70" s="13" t="s">
        <v>78</v>
      </c>
      <c r="G70" s="13" t="s">
        <v>19</v>
      </c>
      <c r="H70" s="52">
        <f>SUM('[1]9'!G230+'[1]9'!G234)</f>
        <v>2292.2999999999997</v>
      </c>
    </row>
    <row r="71" spans="1:8" ht="63.75" customHeight="1" x14ac:dyDescent="0.25">
      <c r="A71" s="12"/>
      <c r="B71" s="17" t="s">
        <v>73</v>
      </c>
      <c r="C71" s="21" t="s">
        <v>74</v>
      </c>
      <c r="D71" s="13" t="s">
        <v>63</v>
      </c>
      <c r="E71" s="13" t="s">
        <v>76</v>
      </c>
      <c r="F71" s="13" t="s">
        <v>79</v>
      </c>
      <c r="G71" s="13" t="s">
        <v>19</v>
      </c>
      <c r="H71" s="52">
        <f>SUM('[1]9'!G238+'[1]9'!G242)</f>
        <v>1650</v>
      </c>
    </row>
    <row r="72" spans="1:8" ht="60.75" customHeight="1" x14ac:dyDescent="0.25">
      <c r="A72" s="12"/>
      <c r="B72" s="17" t="s">
        <v>73</v>
      </c>
      <c r="C72" s="21" t="s">
        <v>74</v>
      </c>
      <c r="D72" s="13" t="s">
        <v>63</v>
      </c>
      <c r="E72" s="13" t="s">
        <v>76</v>
      </c>
      <c r="F72" s="13" t="s">
        <v>236</v>
      </c>
      <c r="G72" s="13" t="s">
        <v>19</v>
      </c>
      <c r="H72" s="52">
        <f>SUM('[1]9'!G246)</f>
        <v>354.7</v>
      </c>
    </row>
    <row r="73" spans="1:8" ht="66.75" customHeight="1" x14ac:dyDescent="0.25">
      <c r="A73" s="12"/>
      <c r="B73" s="17" t="s">
        <v>73</v>
      </c>
      <c r="C73" s="21" t="s">
        <v>74</v>
      </c>
      <c r="D73" s="13" t="s">
        <v>63</v>
      </c>
      <c r="E73" s="13" t="s">
        <v>76</v>
      </c>
      <c r="F73" s="13" t="s">
        <v>80</v>
      </c>
      <c r="G73" s="13" t="s">
        <v>19</v>
      </c>
      <c r="H73" s="52">
        <f>SUM('[1]9'!G250+'[1]9'!G254)</f>
        <v>673.80000000000007</v>
      </c>
    </row>
    <row r="74" spans="1:8" ht="66.75" customHeight="1" x14ac:dyDescent="0.25">
      <c r="A74" s="61"/>
      <c r="B74" s="17" t="s">
        <v>73</v>
      </c>
      <c r="C74" s="21" t="s">
        <v>74</v>
      </c>
      <c r="D74" s="13" t="s">
        <v>63</v>
      </c>
      <c r="E74" s="13" t="s">
        <v>76</v>
      </c>
      <c r="F74" s="13" t="s">
        <v>230</v>
      </c>
      <c r="G74" s="13" t="s">
        <v>19</v>
      </c>
      <c r="H74" s="52">
        <v>4452.8</v>
      </c>
    </row>
    <row r="75" spans="1:8" ht="72" customHeight="1" x14ac:dyDescent="0.25">
      <c r="A75" s="61"/>
      <c r="B75" s="17" t="s">
        <v>73</v>
      </c>
      <c r="C75" s="21" t="s">
        <v>74</v>
      </c>
      <c r="D75" s="13" t="s">
        <v>63</v>
      </c>
      <c r="E75" s="13" t="s">
        <v>76</v>
      </c>
      <c r="F75" s="13" t="s">
        <v>237</v>
      </c>
      <c r="G75" s="13" t="s">
        <v>19</v>
      </c>
      <c r="H75" s="52">
        <v>3578.1</v>
      </c>
    </row>
    <row r="76" spans="1:8" ht="65.25" customHeight="1" x14ac:dyDescent="0.25">
      <c r="A76" s="12">
        <v>33</v>
      </c>
      <c r="B76" s="17" t="s">
        <v>73</v>
      </c>
      <c r="C76" s="21" t="s">
        <v>74</v>
      </c>
      <c r="D76" s="13" t="s">
        <v>63</v>
      </c>
      <c r="E76" s="13" t="s">
        <v>81</v>
      </c>
      <c r="F76" s="13" t="s">
        <v>82</v>
      </c>
      <c r="G76" s="13" t="s">
        <v>19</v>
      </c>
      <c r="H76" s="52">
        <v>7215.9</v>
      </c>
    </row>
    <row r="77" spans="1:8" ht="64.5" customHeight="1" x14ac:dyDescent="0.25">
      <c r="A77" s="12"/>
      <c r="B77" s="17" t="s">
        <v>83</v>
      </c>
      <c r="C77" s="21" t="s">
        <v>84</v>
      </c>
      <c r="D77" s="13" t="s">
        <v>63</v>
      </c>
      <c r="E77" s="13" t="s">
        <v>39</v>
      </c>
      <c r="F77" s="13" t="s">
        <v>85</v>
      </c>
      <c r="G77" s="13"/>
      <c r="H77" s="52">
        <f>H78+H80+H81+H79</f>
        <v>10029.1</v>
      </c>
    </row>
    <row r="78" spans="1:8" ht="60" x14ac:dyDescent="0.25">
      <c r="A78" s="12">
        <v>34</v>
      </c>
      <c r="B78" s="17" t="s">
        <v>83</v>
      </c>
      <c r="C78" s="21" t="s">
        <v>84</v>
      </c>
      <c r="D78" s="13" t="s">
        <v>63</v>
      </c>
      <c r="E78" s="13" t="s">
        <v>39</v>
      </c>
      <c r="F78" s="13" t="s">
        <v>86</v>
      </c>
      <c r="G78" s="13" t="s">
        <v>19</v>
      </c>
      <c r="H78" s="52">
        <v>8749.2000000000007</v>
      </c>
    </row>
    <row r="79" spans="1:8" ht="60" x14ac:dyDescent="0.25">
      <c r="A79" s="63"/>
      <c r="B79" s="17" t="s">
        <v>83</v>
      </c>
      <c r="C79" s="21" t="s">
        <v>84</v>
      </c>
      <c r="D79" s="13" t="s">
        <v>63</v>
      </c>
      <c r="E79" s="13" t="s">
        <v>39</v>
      </c>
      <c r="F79" s="13" t="s">
        <v>238</v>
      </c>
      <c r="G79" s="13" t="s">
        <v>19</v>
      </c>
      <c r="H79" s="52">
        <v>1112.9000000000001</v>
      </c>
    </row>
    <row r="80" spans="1:8" ht="60.75" customHeight="1" x14ac:dyDescent="0.25">
      <c r="A80" s="12"/>
      <c r="B80" s="17" t="s">
        <v>83</v>
      </c>
      <c r="C80" s="21" t="s">
        <v>84</v>
      </c>
      <c r="D80" s="13" t="s">
        <v>63</v>
      </c>
      <c r="E80" s="13" t="s">
        <v>39</v>
      </c>
      <c r="F80" s="13" t="s">
        <v>87</v>
      </c>
      <c r="G80" s="13" t="s">
        <v>19</v>
      </c>
      <c r="H80" s="52">
        <f>SUM('[1]9'!G283)</f>
        <v>145</v>
      </c>
    </row>
    <row r="81" spans="1:8" ht="63" customHeight="1" x14ac:dyDescent="0.25">
      <c r="A81" s="12"/>
      <c r="B81" s="17" t="s">
        <v>83</v>
      </c>
      <c r="C81" s="21" t="s">
        <v>84</v>
      </c>
      <c r="D81" s="13" t="s">
        <v>63</v>
      </c>
      <c r="E81" s="13" t="s">
        <v>17</v>
      </c>
      <c r="F81" s="13" t="s">
        <v>86</v>
      </c>
      <c r="G81" s="13" t="s">
        <v>19</v>
      </c>
      <c r="H81" s="52">
        <v>22</v>
      </c>
    </row>
    <row r="82" spans="1:8" ht="62.25" customHeight="1" x14ac:dyDescent="0.25">
      <c r="A82" s="12">
        <v>35</v>
      </c>
      <c r="B82" s="31" t="s">
        <v>88</v>
      </c>
      <c r="C82" s="21" t="s">
        <v>89</v>
      </c>
      <c r="D82" s="13" t="s">
        <v>63</v>
      </c>
      <c r="E82" s="13" t="s">
        <v>90</v>
      </c>
      <c r="F82" s="13" t="s">
        <v>91</v>
      </c>
      <c r="G82" s="13"/>
      <c r="H82" s="52">
        <f>H83+H84</f>
        <v>213.1</v>
      </c>
    </row>
    <row r="83" spans="1:8" ht="60" x14ac:dyDescent="0.25">
      <c r="A83" s="12"/>
      <c r="B83" s="65" t="s">
        <v>92</v>
      </c>
      <c r="C83" s="21" t="s">
        <v>74</v>
      </c>
      <c r="D83" s="13" t="s">
        <v>63</v>
      </c>
      <c r="E83" s="13" t="s">
        <v>90</v>
      </c>
      <c r="F83" s="16" t="s">
        <v>93</v>
      </c>
      <c r="G83" s="13" t="s">
        <v>19</v>
      </c>
      <c r="H83" s="52">
        <f>SUM('[1]9'!G336)</f>
        <v>19.5</v>
      </c>
    </row>
    <row r="84" spans="1:8" ht="62.25" customHeight="1" x14ac:dyDescent="0.25">
      <c r="A84" s="12"/>
      <c r="B84" s="31" t="s">
        <v>94</v>
      </c>
      <c r="C84" s="21" t="s">
        <v>84</v>
      </c>
      <c r="D84" s="13" t="s">
        <v>63</v>
      </c>
      <c r="E84" s="13" t="s">
        <v>90</v>
      </c>
      <c r="F84" s="16" t="s">
        <v>95</v>
      </c>
      <c r="G84" s="13" t="s">
        <v>19</v>
      </c>
      <c r="H84" s="52">
        <f>SUM('[1]9'!G339)</f>
        <v>193.6</v>
      </c>
    </row>
    <row r="85" spans="1:8" ht="63.75" customHeight="1" x14ac:dyDescent="0.25">
      <c r="A85" s="12">
        <v>36</v>
      </c>
      <c r="B85" s="17" t="s">
        <v>96</v>
      </c>
      <c r="C85" s="21"/>
      <c r="D85" s="13" t="s">
        <v>63</v>
      </c>
      <c r="E85" s="13" t="s">
        <v>51</v>
      </c>
      <c r="F85" s="13" t="s">
        <v>97</v>
      </c>
      <c r="G85" s="13"/>
      <c r="H85" s="52">
        <f>H86+H90+H91</f>
        <v>6213.8</v>
      </c>
    </row>
    <row r="86" spans="1:8" ht="51" customHeight="1" x14ac:dyDescent="0.25">
      <c r="A86" s="12">
        <v>37</v>
      </c>
      <c r="B86" s="65" t="s">
        <v>98</v>
      </c>
      <c r="C86" s="21" t="s">
        <v>99</v>
      </c>
      <c r="D86" s="13" t="s">
        <v>63</v>
      </c>
      <c r="E86" s="13" t="s">
        <v>51</v>
      </c>
      <c r="F86" s="13" t="s">
        <v>100</v>
      </c>
      <c r="G86" s="13"/>
      <c r="H86" s="52">
        <f>H87+H88+H89</f>
        <v>3533.1</v>
      </c>
    </row>
    <row r="87" spans="1:8" ht="107.25" customHeight="1" x14ac:dyDescent="0.25">
      <c r="A87" s="12">
        <v>38</v>
      </c>
      <c r="B87" s="32" t="s">
        <v>101</v>
      </c>
      <c r="C87" s="21" t="s">
        <v>99</v>
      </c>
      <c r="D87" s="13" t="s">
        <v>63</v>
      </c>
      <c r="E87" s="13" t="s">
        <v>51</v>
      </c>
      <c r="F87" s="13" t="s">
        <v>100</v>
      </c>
      <c r="G87" s="13" t="s">
        <v>27</v>
      </c>
      <c r="H87" s="53">
        <v>2751.3</v>
      </c>
    </row>
    <row r="88" spans="1:8" ht="60" x14ac:dyDescent="0.25">
      <c r="A88" s="12">
        <v>39</v>
      </c>
      <c r="B88" s="33" t="s">
        <v>102</v>
      </c>
      <c r="C88" s="21" t="s">
        <v>99</v>
      </c>
      <c r="D88" s="13" t="s">
        <v>63</v>
      </c>
      <c r="E88" s="13" t="s">
        <v>51</v>
      </c>
      <c r="F88" s="13" t="s">
        <v>100</v>
      </c>
      <c r="G88" s="13" t="s">
        <v>28</v>
      </c>
      <c r="H88" s="53">
        <v>775.2</v>
      </c>
    </row>
    <row r="89" spans="1:8" ht="52.5" customHeight="1" x14ac:dyDescent="0.25">
      <c r="A89" s="12"/>
      <c r="B89" s="34" t="s">
        <v>103</v>
      </c>
      <c r="C89" s="21" t="s">
        <v>99</v>
      </c>
      <c r="D89" s="13" t="s">
        <v>63</v>
      </c>
      <c r="E89" s="13" t="s">
        <v>51</v>
      </c>
      <c r="F89" s="13" t="s">
        <v>100</v>
      </c>
      <c r="G89" s="13" t="s">
        <v>29</v>
      </c>
      <c r="H89" s="52">
        <v>6.6</v>
      </c>
    </row>
    <row r="90" spans="1:8" ht="80.25" customHeight="1" x14ac:dyDescent="0.25">
      <c r="A90" s="12"/>
      <c r="B90" s="31" t="s">
        <v>105</v>
      </c>
      <c r="C90" s="21" t="s">
        <v>106</v>
      </c>
      <c r="D90" s="13" t="s">
        <v>63</v>
      </c>
      <c r="E90" s="13" t="s">
        <v>51</v>
      </c>
      <c r="F90" s="13" t="s">
        <v>107</v>
      </c>
      <c r="G90" s="13" t="s">
        <v>28</v>
      </c>
      <c r="H90" s="53">
        <f>SUM('[1]9'!G358)</f>
        <v>298.8</v>
      </c>
    </row>
    <row r="91" spans="1:8" ht="49.5" customHeight="1" x14ac:dyDescent="0.25">
      <c r="A91" s="12"/>
      <c r="B91" s="65" t="s">
        <v>108</v>
      </c>
      <c r="C91" s="21" t="s">
        <v>106</v>
      </c>
      <c r="D91" s="13" t="s">
        <v>63</v>
      </c>
      <c r="E91" s="13" t="s">
        <v>51</v>
      </c>
      <c r="F91" s="13" t="s">
        <v>109</v>
      </c>
      <c r="G91" s="13"/>
      <c r="H91" s="52">
        <f>H92+H93+H94</f>
        <v>2381.9</v>
      </c>
    </row>
    <row r="92" spans="1:8" ht="112.5" customHeight="1" x14ac:dyDescent="0.25">
      <c r="A92" s="12"/>
      <c r="B92" s="32" t="s">
        <v>101</v>
      </c>
      <c r="C92" s="21" t="s">
        <v>106</v>
      </c>
      <c r="D92" s="13" t="s">
        <v>63</v>
      </c>
      <c r="E92" s="13" t="s">
        <v>51</v>
      </c>
      <c r="F92" s="13" t="s">
        <v>109</v>
      </c>
      <c r="G92" s="13" t="s">
        <v>27</v>
      </c>
      <c r="H92" s="53">
        <v>2345.4</v>
      </c>
    </row>
    <row r="93" spans="1:8" ht="51" customHeight="1" x14ac:dyDescent="0.25">
      <c r="A93" s="12"/>
      <c r="B93" s="35" t="s">
        <v>102</v>
      </c>
      <c r="C93" s="21" t="s">
        <v>106</v>
      </c>
      <c r="D93" s="13" t="s">
        <v>63</v>
      </c>
      <c r="E93" s="13" t="s">
        <v>51</v>
      </c>
      <c r="F93" s="13" t="s">
        <v>109</v>
      </c>
      <c r="G93" s="13" t="s">
        <v>28</v>
      </c>
      <c r="H93" s="52">
        <v>36</v>
      </c>
    </row>
    <row r="94" spans="1:8" ht="48.75" customHeight="1" x14ac:dyDescent="0.25">
      <c r="A94" s="12"/>
      <c r="B94" s="35" t="s">
        <v>104</v>
      </c>
      <c r="C94" s="21" t="s">
        <v>106</v>
      </c>
      <c r="D94" s="13" t="s">
        <v>63</v>
      </c>
      <c r="E94" s="13" t="s">
        <v>51</v>
      </c>
      <c r="F94" s="13" t="s">
        <v>109</v>
      </c>
      <c r="G94" s="13" t="s">
        <v>29</v>
      </c>
      <c r="H94" s="53">
        <v>0.5</v>
      </c>
    </row>
    <row r="95" spans="1:8" ht="77.25" customHeight="1" x14ac:dyDescent="0.25">
      <c r="A95" s="12"/>
      <c r="B95" s="65" t="s">
        <v>110</v>
      </c>
      <c r="C95" s="21" t="s">
        <v>89</v>
      </c>
      <c r="D95" s="13" t="s">
        <v>63</v>
      </c>
      <c r="E95" s="13" t="s">
        <v>51</v>
      </c>
      <c r="F95" s="13" t="s">
        <v>111</v>
      </c>
      <c r="G95" s="13"/>
      <c r="H95" s="53">
        <f>H96+H97</f>
        <v>1484.3000000000002</v>
      </c>
    </row>
    <row r="96" spans="1:8" ht="49.5" customHeight="1" x14ac:dyDescent="0.25">
      <c r="A96" s="12"/>
      <c r="B96" s="32" t="s">
        <v>112</v>
      </c>
      <c r="C96" s="27" t="s">
        <v>67</v>
      </c>
      <c r="D96" s="13" t="s">
        <v>63</v>
      </c>
      <c r="E96" s="13" t="s">
        <v>51</v>
      </c>
      <c r="F96" s="16" t="s">
        <v>111</v>
      </c>
      <c r="G96" s="13" t="s">
        <v>28</v>
      </c>
      <c r="H96" s="53">
        <v>631.20000000000005</v>
      </c>
    </row>
    <row r="97" spans="1:10" ht="64.5" customHeight="1" x14ac:dyDescent="0.25">
      <c r="A97" s="12"/>
      <c r="B97" s="32" t="s">
        <v>113</v>
      </c>
      <c r="C97" s="21" t="s">
        <v>74</v>
      </c>
      <c r="D97" s="13" t="s">
        <v>63</v>
      </c>
      <c r="E97" s="13" t="s">
        <v>51</v>
      </c>
      <c r="F97" s="16" t="s">
        <v>111</v>
      </c>
      <c r="G97" s="13" t="s">
        <v>19</v>
      </c>
      <c r="H97" s="53">
        <v>853.1</v>
      </c>
    </row>
    <row r="98" spans="1:10" ht="36" customHeight="1" x14ac:dyDescent="0.25">
      <c r="A98" s="12"/>
      <c r="B98" s="67" t="s">
        <v>114</v>
      </c>
      <c r="C98" s="21" t="s">
        <v>89</v>
      </c>
      <c r="D98" s="13" t="s">
        <v>63</v>
      </c>
      <c r="E98" s="14"/>
      <c r="F98" s="14"/>
      <c r="G98" s="14"/>
      <c r="H98" s="52">
        <f>H102+H109+H114+H118+H100+H101+H104+H115+H99</f>
        <v>43860.7</v>
      </c>
    </row>
    <row r="99" spans="1:10" ht="60" x14ac:dyDescent="0.25">
      <c r="A99" s="12"/>
      <c r="B99" s="65" t="s">
        <v>48</v>
      </c>
      <c r="C99" s="27" t="s">
        <v>67</v>
      </c>
      <c r="D99" s="13" t="s">
        <v>63</v>
      </c>
      <c r="E99" s="13" t="s">
        <v>51</v>
      </c>
      <c r="F99" s="16" t="s">
        <v>49</v>
      </c>
      <c r="G99" s="18" t="s">
        <v>28</v>
      </c>
      <c r="H99" s="52">
        <v>762</v>
      </c>
    </row>
    <row r="100" spans="1:10" ht="71.25" customHeight="1" x14ac:dyDescent="0.25">
      <c r="A100" s="12"/>
      <c r="B100" s="65" t="s">
        <v>48</v>
      </c>
      <c r="C100" s="21" t="s">
        <v>74</v>
      </c>
      <c r="D100" s="13" t="s">
        <v>63</v>
      </c>
      <c r="E100" s="13" t="s">
        <v>51</v>
      </c>
      <c r="F100" s="16" t="s">
        <v>49</v>
      </c>
      <c r="G100" s="65">
        <v>600</v>
      </c>
      <c r="H100" s="71">
        <v>493.8</v>
      </c>
    </row>
    <row r="101" spans="1:10" ht="60" x14ac:dyDescent="0.25">
      <c r="A101" s="12"/>
      <c r="B101" s="65" t="s">
        <v>48</v>
      </c>
      <c r="C101" s="21" t="s">
        <v>74</v>
      </c>
      <c r="D101" s="13" t="s">
        <v>63</v>
      </c>
      <c r="E101" s="13" t="s">
        <v>76</v>
      </c>
      <c r="F101" s="16" t="s">
        <v>115</v>
      </c>
      <c r="G101" s="65">
        <v>600</v>
      </c>
      <c r="H101" s="71">
        <v>32821.800000000003</v>
      </c>
    </row>
    <row r="102" spans="1:10" ht="60.75" customHeight="1" x14ac:dyDescent="0.25">
      <c r="A102" s="12">
        <v>43</v>
      </c>
      <c r="B102" s="17" t="s">
        <v>116</v>
      </c>
      <c r="C102" s="21" t="s">
        <v>99</v>
      </c>
      <c r="D102" s="13" t="s">
        <v>63</v>
      </c>
      <c r="E102" s="13" t="s">
        <v>51</v>
      </c>
      <c r="F102" s="16" t="s">
        <v>117</v>
      </c>
      <c r="G102" s="13"/>
      <c r="H102" s="52">
        <f>H103</f>
        <v>100</v>
      </c>
    </row>
    <row r="103" spans="1:10" ht="56.25" customHeight="1" x14ac:dyDescent="0.25">
      <c r="A103" s="12">
        <v>48</v>
      </c>
      <c r="B103" s="32" t="s">
        <v>112</v>
      </c>
      <c r="C103" s="21" t="s">
        <v>99</v>
      </c>
      <c r="D103" s="13" t="s">
        <v>63</v>
      </c>
      <c r="E103" s="13" t="s">
        <v>51</v>
      </c>
      <c r="F103" s="16" t="s">
        <v>117</v>
      </c>
      <c r="G103" s="13" t="s">
        <v>28</v>
      </c>
      <c r="H103" s="52">
        <f>SUM('[1]9'!G386)</f>
        <v>100</v>
      </c>
    </row>
    <row r="104" spans="1:10" ht="87" customHeight="1" x14ac:dyDescent="0.25">
      <c r="A104" s="12"/>
      <c r="B104" s="32" t="s">
        <v>206</v>
      </c>
      <c r="C104" s="21"/>
      <c r="D104" s="13" t="s">
        <v>63</v>
      </c>
      <c r="E104" s="13" t="s">
        <v>17</v>
      </c>
      <c r="F104" s="41" t="s">
        <v>130</v>
      </c>
      <c r="G104" s="13"/>
      <c r="H104" s="52">
        <f>H105+H106+H107+H108</f>
        <v>554.70000000000005</v>
      </c>
    </row>
    <row r="105" spans="1:10" ht="73.5" customHeight="1" x14ac:dyDescent="0.25">
      <c r="A105" s="12"/>
      <c r="B105" s="32" t="s">
        <v>206</v>
      </c>
      <c r="C105" s="21" t="s">
        <v>67</v>
      </c>
      <c r="D105" s="13" t="s">
        <v>63</v>
      </c>
      <c r="E105" s="13" t="s">
        <v>17</v>
      </c>
      <c r="F105" s="41" t="s">
        <v>130</v>
      </c>
      <c r="G105" s="13" t="s">
        <v>28</v>
      </c>
      <c r="H105" s="52">
        <v>52.9</v>
      </c>
    </row>
    <row r="106" spans="1:10" ht="77.25" customHeight="1" x14ac:dyDescent="0.25">
      <c r="A106" s="12"/>
      <c r="B106" s="32" t="s">
        <v>206</v>
      </c>
      <c r="C106" s="21" t="s">
        <v>74</v>
      </c>
      <c r="D106" s="13" t="s">
        <v>63</v>
      </c>
      <c r="E106" s="13" t="s">
        <v>17</v>
      </c>
      <c r="F106" s="41" t="s">
        <v>130</v>
      </c>
      <c r="G106" s="13" t="s">
        <v>19</v>
      </c>
      <c r="H106" s="52">
        <v>20.9</v>
      </c>
    </row>
    <row r="107" spans="1:10" ht="75" x14ac:dyDescent="0.25">
      <c r="A107" s="12"/>
      <c r="B107" s="32" t="s">
        <v>206</v>
      </c>
      <c r="C107" s="21" t="s">
        <v>67</v>
      </c>
      <c r="D107" s="13" t="s">
        <v>63</v>
      </c>
      <c r="E107" s="13" t="s">
        <v>51</v>
      </c>
      <c r="F107" s="41" t="s">
        <v>130</v>
      </c>
      <c r="G107" s="13" t="s">
        <v>28</v>
      </c>
      <c r="H107" s="52">
        <v>134.4</v>
      </c>
    </row>
    <row r="108" spans="1:10" ht="92.25" customHeight="1" x14ac:dyDescent="0.25">
      <c r="A108" s="36" t="s">
        <v>121</v>
      </c>
      <c r="B108" s="32" t="s">
        <v>206</v>
      </c>
      <c r="C108" s="21" t="s">
        <v>74</v>
      </c>
      <c r="D108" s="13" t="s">
        <v>63</v>
      </c>
      <c r="E108" s="13" t="s">
        <v>51</v>
      </c>
      <c r="F108" s="41" t="s">
        <v>130</v>
      </c>
      <c r="G108" s="13" t="s">
        <v>19</v>
      </c>
      <c r="H108" s="52">
        <v>346.5</v>
      </c>
      <c r="J108" s="37"/>
    </row>
    <row r="109" spans="1:10" ht="78" customHeight="1" x14ac:dyDescent="0.25">
      <c r="A109" s="50"/>
      <c r="B109" s="17" t="s">
        <v>118</v>
      </c>
      <c r="C109" s="21" t="s">
        <v>99</v>
      </c>
      <c r="D109" s="13" t="s">
        <v>63</v>
      </c>
      <c r="E109" s="13" t="s">
        <v>51</v>
      </c>
      <c r="F109" s="13" t="s">
        <v>119</v>
      </c>
      <c r="G109" s="13"/>
      <c r="H109" s="52">
        <f>SUM(H110:H113)</f>
        <v>3303</v>
      </c>
      <c r="J109" s="37"/>
    </row>
    <row r="110" spans="1:10" ht="96" customHeight="1" x14ac:dyDescent="0.25">
      <c r="A110" s="50"/>
      <c r="B110" s="17" t="s">
        <v>120</v>
      </c>
      <c r="C110" s="27" t="s">
        <v>67</v>
      </c>
      <c r="D110" s="13" t="s">
        <v>63</v>
      </c>
      <c r="E110" s="13" t="s">
        <v>69</v>
      </c>
      <c r="F110" s="13" t="s">
        <v>52</v>
      </c>
      <c r="G110" s="13" t="s">
        <v>28</v>
      </c>
      <c r="H110" s="52">
        <f>SUM('[1]9'!G211+'[1]9'!G215)</f>
        <v>400.8</v>
      </c>
      <c r="J110" s="37"/>
    </row>
    <row r="111" spans="1:10" ht="90" x14ac:dyDescent="0.25">
      <c r="A111" s="12"/>
      <c r="B111" s="17" t="s">
        <v>120</v>
      </c>
      <c r="C111" s="21" t="s">
        <v>74</v>
      </c>
      <c r="D111" s="13" t="s">
        <v>63</v>
      </c>
      <c r="E111" s="13" t="s">
        <v>76</v>
      </c>
      <c r="F111" s="13" t="s">
        <v>52</v>
      </c>
      <c r="G111" s="13" t="s">
        <v>19</v>
      </c>
      <c r="H111" s="52">
        <f>SUM('[1]9'!G269+'[1]9'!G273)</f>
        <v>1399.2</v>
      </c>
    </row>
    <row r="112" spans="1:10" ht="90" customHeight="1" x14ac:dyDescent="0.25">
      <c r="A112" s="12"/>
      <c r="B112" s="17" t="s">
        <v>120</v>
      </c>
      <c r="C112" s="27" t="s">
        <v>67</v>
      </c>
      <c r="D112" s="13" t="s">
        <v>63</v>
      </c>
      <c r="E112" s="13" t="s">
        <v>51</v>
      </c>
      <c r="F112" s="13" t="s">
        <v>219</v>
      </c>
      <c r="G112" s="13" t="s">
        <v>28</v>
      </c>
      <c r="H112" s="52">
        <v>164.2</v>
      </c>
    </row>
    <row r="113" spans="1:8" ht="89.25" customHeight="1" x14ac:dyDescent="0.25">
      <c r="A113" s="12"/>
      <c r="B113" s="17" t="s">
        <v>120</v>
      </c>
      <c r="C113" s="21" t="s">
        <v>74</v>
      </c>
      <c r="D113" s="13" t="s">
        <v>63</v>
      </c>
      <c r="E113" s="13" t="s">
        <v>51</v>
      </c>
      <c r="F113" s="13" t="s">
        <v>219</v>
      </c>
      <c r="G113" s="13" t="s">
        <v>19</v>
      </c>
      <c r="H113" s="52">
        <v>1338.8</v>
      </c>
    </row>
    <row r="114" spans="1:8" ht="77.25" customHeight="1" x14ac:dyDescent="0.25">
      <c r="A114" s="49"/>
      <c r="B114" s="17" t="s">
        <v>55</v>
      </c>
      <c r="C114" s="21" t="s">
        <v>74</v>
      </c>
      <c r="D114" s="13" t="s">
        <v>63</v>
      </c>
      <c r="E114" s="13" t="s">
        <v>51</v>
      </c>
      <c r="F114" s="18" t="s">
        <v>56</v>
      </c>
      <c r="G114" s="13" t="s">
        <v>19</v>
      </c>
      <c r="H114" s="52">
        <f>SUM('[1]9'!G405)</f>
        <v>30</v>
      </c>
    </row>
    <row r="115" spans="1:8" ht="62.25" customHeight="1" x14ac:dyDescent="0.25">
      <c r="A115" s="12"/>
      <c r="B115" s="17" t="s">
        <v>225</v>
      </c>
      <c r="C115" s="21" t="s">
        <v>84</v>
      </c>
      <c r="D115" s="13" t="s">
        <v>63</v>
      </c>
      <c r="E115" s="13" t="s">
        <v>156</v>
      </c>
      <c r="F115" s="18"/>
      <c r="G115" s="13"/>
      <c r="H115" s="52">
        <f>SUM(H116+H117)</f>
        <v>652.5</v>
      </c>
    </row>
    <row r="116" spans="1:8" ht="92.25" customHeight="1" x14ac:dyDescent="0.25">
      <c r="A116" s="12"/>
      <c r="B116" s="17" t="s">
        <v>209</v>
      </c>
      <c r="C116" s="21" t="s">
        <v>84</v>
      </c>
      <c r="D116" s="13" t="s">
        <v>63</v>
      </c>
      <c r="E116" s="13" t="s">
        <v>156</v>
      </c>
      <c r="F116" s="41" t="s">
        <v>210</v>
      </c>
      <c r="G116" s="13" t="s">
        <v>19</v>
      </c>
      <c r="H116" s="52">
        <f>SUM('[1]9'!G430)</f>
        <v>446.5</v>
      </c>
    </row>
    <row r="117" spans="1:8" ht="92.25" customHeight="1" x14ac:dyDescent="0.25">
      <c r="A117" s="7"/>
      <c r="B117" s="17" t="s">
        <v>209</v>
      </c>
      <c r="C117" s="21"/>
      <c r="D117" s="13" t="s">
        <v>63</v>
      </c>
      <c r="E117" s="13" t="s">
        <v>222</v>
      </c>
      <c r="F117" s="41" t="s">
        <v>220</v>
      </c>
      <c r="G117" s="13" t="s">
        <v>19</v>
      </c>
      <c r="H117" s="52">
        <v>206</v>
      </c>
    </row>
    <row r="118" spans="1:8" ht="114.75" customHeight="1" x14ac:dyDescent="0.25">
      <c r="A118" s="26"/>
      <c r="B118" s="19" t="s">
        <v>57</v>
      </c>
      <c r="C118" s="21"/>
      <c r="D118" s="13" t="s">
        <v>63</v>
      </c>
      <c r="E118" s="13"/>
      <c r="F118" s="18" t="s">
        <v>122</v>
      </c>
      <c r="G118" s="13"/>
      <c r="H118" s="52">
        <f>SUM(H119:H120)</f>
        <v>5142.8999999999996</v>
      </c>
    </row>
    <row r="119" spans="1:8" ht="60" x14ac:dyDescent="0.25">
      <c r="A119" s="26"/>
      <c r="B119" s="19" t="s">
        <v>57</v>
      </c>
      <c r="C119" s="21" t="s">
        <v>84</v>
      </c>
      <c r="D119" s="13" t="s">
        <v>63</v>
      </c>
      <c r="E119" s="13" t="s">
        <v>39</v>
      </c>
      <c r="F119" s="18" t="s">
        <v>122</v>
      </c>
      <c r="G119" s="13" t="s">
        <v>19</v>
      </c>
      <c r="H119" s="52">
        <f>SUM('[1]9'!G289)</f>
        <v>2446.5</v>
      </c>
    </row>
    <row r="120" spans="1:8" ht="105" x14ac:dyDescent="0.25">
      <c r="A120" s="26"/>
      <c r="B120" s="19" t="s">
        <v>123</v>
      </c>
      <c r="C120" s="21" t="s">
        <v>124</v>
      </c>
      <c r="D120" s="13" t="s">
        <v>63</v>
      </c>
      <c r="E120" s="13" t="s">
        <v>51</v>
      </c>
      <c r="F120" s="18" t="s">
        <v>122</v>
      </c>
      <c r="G120" s="13" t="s">
        <v>27</v>
      </c>
      <c r="H120" s="52">
        <v>2696.4</v>
      </c>
    </row>
    <row r="121" spans="1:8" ht="15.75" x14ac:dyDescent="0.25">
      <c r="A121" s="26"/>
      <c r="B121" s="68" t="s">
        <v>125</v>
      </c>
      <c r="C121" s="72"/>
      <c r="D121" s="23" t="s">
        <v>63</v>
      </c>
      <c r="E121" s="23"/>
      <c r="F121" s="23"/>
      <c r="G121" s="23"/>
      <c r="H121" s="56">
        <f>SUM(H98+H56)</f>
        <v>340750.1999999999</v>
      </c>
    </row>
    <row r="122" spans="1:8" ht="63" customHeight="1" x14ac:dyDescent="0.25">
      <c r="A122" s="26"/>
      <c r="B122" s="65" t="s">
        <v>126</v>
      </c>
      <c r="C122" s="64" t="s">
        <v>127</v>
      </c>
      <c r="D122" s="13" t="s">
        <v>128</v>
      </c>
      <c r="E122" s="13" t="s">
        <v>129</v>
      </c>
      <c r="F122" s="16" t="s">
        <v>130</v>
      </c>
      <c r="G122" s="13" t="s">
        <v>28</v>
      </c>
      <c r="H122" s="53">
        <v>522.6</v>
      </c>
    </row>
    <row r="123" spans="1:8" ht="60" x14ac:dyDescent="0.25">
      <c r="A123" s="26"/>
      <c r="B123" s="65" t="s">
        <v>57</v>
      </c>
      <c r="C123" s="64" t="s">
        <v>127</v>
      </c>
      <c r="D123" s="13" t="s">
        <v>128</v>
      </c>
      <c r="E123" s="13"/>
      <c r="F123" s="13"/>
      <c r="G123" s="13"/>
      <c r="H123" s="52">
        <f>H124+H130+H131+H122</f>
        <v>55220.1</v>
      </c>
    </row>
    <row r="124" spans="1:8" ht="77.25" customHeight="1" x14ac:dyDescent="0.25">
      <c r="A124" s="26"/>
      <c r="B124" s="31" t="s">
        <v>131</v>
      </c>
      <c r="C124" s="64" t="s">
        <v>127</v>
      </c>
      <c r="D124" s="13" t="s">
        <v>128</v>
      </c>
      <c r="E124" s="13" t="s">
        <v>132</v>
      </c>
      <c r="F124" s="13" t="s">
        <v>133</v>
      </c>
      <c r="G124" s="13" t="s">
        <v>27</v>
      </c>
      <c r="H124" s="52">
        <v>8549.1</v>
      </c>
    </row>
    <row r="125" spans="1:8" ht="78" customHeight="1" x14ac:dyDescent="0.25">
      <c r="A125" s="26"/>
      <c r="B125" s="31" t="s">
        <v>131</v>
      </c>
      <c r="C125" s="64" t="s">
        <v>134</v>
      </c>
      <c r="D125" s="13" t="s">
        <v>128</v>
      </c>
      <c r="E125" s="13" t="s">
        <v>129</v>
      </c>
      <c r="F125" s="13" t="s">
        <v>135</v>
      </c>
      <c r="G125" s="13" t="s">
        <v>27</v>
      </c>
      <c r="H125" s="52">
        <v>6553.1</v>
      </c>
    </row>
    <row r="126" spans="1:8" ht="75" x14ac:dyDescent="0.25">
      <c r="A126" s="26"/>
      <c r="B126" s="31" t="s">
        <v>131</v>
      </c>
      <c r="C126" s="64" t="s">
        <v>127</v>
      </c>
      <c r="D126" s="13" t="s">
        <v>128</v>
      </c>
      <c r="E126" s="13" t="s">
        <v>132</v>
      </c>
      <c r="F126" s="18" t="s">
        <v>122</v>
      </c>
      <c r="G126" s="13" t="s">
        <v>27</v>
      </c>
      <c r="H126" s="52">
        <v>2436.9</v>
      </c>
    </row>
    <row r="127" spans="1:8" ht="75" x14ac:dyDescent="0.25">
      <c r="A127" s="26"/>
      <c r="B127" s="31" t="s">
        <v>131</v>
      </c>
      <c r="C127" s="64" t="s">
        <v>127</v>
      </c>
      <c r="D127" s="13" t="s">
        <v>128</v>
      </c>
      <c r="E127" s="13" t="s">
        <v>132</v>
      </c>
      <c r="F127" s="18" t="s">
        <v>231</v>
      </c>
      <c r="G127" s="13" t="s">
        <v>27</v>
      </c>
      <c r="H127" s="52">
        <v>345.6</v>
      </c>
    </row>
    <row r="128" spans="1:8" ht="75" x14ac:dyDescent="0.25">
      <c r="A128" s="26"/>
      <c r="B128" s="31" t="s">
        <v>131</v>
      </c>
      <c r="C128" s="64" t="s">
        <v>134</v>
      </c>
      <c r="D128" s="13" t="s">
        <v>128</v>
      </c>
      <c r="E128" s="13" t="s">
        <v>129</v>
      </c>
      <c r="F128" s="18" t="s">
        <v>122</v>
      </c>
      <c r="G128" s="13" t="s">
        <v>27</v>
      </c>
      <c r="H128" s="52">
        <v>4062.8</v>
      </c>
    </row>
    <row r="129" spans="1:8" ht="75" x14ac:dyDescent="0.25">
      <c r="A129" s="26"/>
      <c r="B129" s="31" t="s">
        <v>131</v>
      </c>
      <c r="C129" s="64" t="s">
        <v>127</v>
      </c>
      <c r="D129" s="13" t="s">
        <v>128</v>
      </c>
      <c r="E129" s="13" t="s">
        <v>129</v>
      </c>
      <c r="F129" s="16" t="s">
        <v>136</v>
      </c>
      <c r="G129" s="13" t="s">
        <v>28</v>
      </c>
      <c r="H129" s="52">
        <f>SUM('[1]9'!G501)</f>
        <v>1420.4</v>
      </c>
    </row>
    <row r="130" spans="1:8" ht="61.5" customHeight="1" x14ac:dyDescent="0.25">
      <c r="A130" s="26"/>
      <c r="B130" s="31" t="s">
        <v>137</v>
      </c>
      <c r="C130" s="64" t="s">
        <v>127</v>
      </c>
      <c r="D130" s="13" t="s">
        <v>128</v>
      </c>
      <c r="E130" s="13" t="s">
        <v>138</v>
      </c>
      <c r="F130" s="16" t="s">
        <v>139</v>
      </c>
      <c r="G130" s="13" t="s">
        <v>140</v>
      </c>
      <c r="H130" s="53">
        <v>44148.4</v>
      </c>
    </row>
    <row r="131" spans="1:8" ht="62.25" customHeight="1" x14ac:dyDescent="0.25">
      <c r="A131" s="26"/>
      <c r="B131" s="31" t="s">
        <v>226</v>
      </c>
      <c r="C131" s="64" t="s">
        <v>127</v>
      </c>
      <c r="D131" s="13" t="s">
        <v>128</v>
      </c>
      <c r="E131" s="13" t="s">
        <v>211</v>
      </c>
      <c r="F131" s="41" t="s">
        <v>212</v>
      </c>
      <c r="G131" s="13" t="s">
        <v>140</v>
      </c>
      <c r="H131" s="52">
        <f>SUM('[1]9'!G535)</f>
        <v>2000</v>
      </c>
    </row>
    <row r="132" spans="1:8" ht="31.5" x14ac:dyDescent="0.25">
      <c r="A132" s="26"/>
      <c r="B132" s="68" t="s">
        <v>141</v>
      </c>
      <c r="C132" s="72"/>
      <c r="D132" s="23" t="s">
        <v>128</v>
      </c>
      <c r="E132" s="23"/>
      <c r="F132" s="73"/>
      <c r="G132" s="23"/>
      <c r="H132" s="52">
        <f>SUM(H131+H130+H129+H128+H127+H126+H125+H124+H122)</f>
        <v>70038.900000000009</v>
      </c>
    </row>
    <row r="133" spans="1:8" ht="52.5" customHeight="1" x14ac:dyDescent="0.25">
      <c r="A133" s="26"/>
      <c r="B133" s="17" t="s">
        <v>142</v>
      </c>
      <c r="C133" s="21" t="s">
        <v>143</v>
      </c>
      <c r="D133" s="13" t="s">
        <v>144</v>
      </c>
      <c r="E133" s="13" t="s">
        <v>90</v>
      </c>
      <c r="F133" s="13" t="s">
        <v>227</v>
      </c>
      <c r="G133" s="13"/>
      <c r="H133" s="74">
        <f>H134+H135+H136+H137</f>
        <v>170.4</v>
      </c>
    </row>
    <row r="134" spans="1:8" ht="60" x14ac:dyDescent="0.25">
      <c r="A134" s="26"/>
      <c r="B134" s="65" t="s">
        <v>145</v>
      </c>
      <c r="C134" s="21" t="s">
        <v>143</v>
      </c>
      <c r="D134" s="13" t="s">
        <v>144</v>
      </c>
      <c r="E134" s="13" t="s">
        <v>90</v>
      </c>
      <c r="F134" s="16" t="s">
        <v>146</v>
      </c>
      <c r="G134" s="25" t="s">
        <v>28</v>
      </c>
      <c r="H134" s="57">
        <f>SUM('[1]9'!G815)</f>
        <v>3.6</v>
      </c>
    </row>
    <row r="135" spans="1:8" ht="120" x14ac:dyDescent="0.25">
      <c r="A135" s="26"/>
      <c r="B135" s="65" t="s">
        <v>147</v>
      </c>
      <c r="C135" s="21" t="s">
        <v>143</v>
      </c>
      <c r="D135" s="13" t="s">
        <v>144</v>
      </c>
      <c r="E135" s="13" t="s">
        <v>90</v>
      </c>
      <c r="F135" s="16" t="s">
        <v>148</v>
      </c>
      <c r="G135" s="25" t="s">
        <v>28</v>
      </c>
      <c r="H135" s="58">
        <f>SUM('[1]9'!G819)</f>
        <v>139</v>
      </c>
    </row>
    <row r="136" spans="1:8" ht="75" x14ac:dyDescent="0.25">
      <c r="A136" s="26"/>
      <c r="B136" s="32" t="s">
        <v>149</v>
      </c>
      <c r="C136" s="21" t="s">
        <v>143</v>
      </c>
      <c r="D136" s="13" t="s">
        <v>144</v>
      </c>
      <c r="E136" s="13" t="s">
        <v>90</v>
      </c>
      <c r="F136" s="16" t="s">
        <v>150</v>
      </c>
      <c r="G136" s="25" t="s">
        <v>28</v>
      </c>
      <c r="H136" s="57">
        <f>SUM('[1]9'!G823)</f>
        <v>25.8</v>
      </c>
    </row>
    <row r="137" spans="1:8" ht="60" x14ac:dyDescent="0.25">
      <c r="A137" s="26"/>
      <c r="B137" s="32" t="s">
        <v>151</v>
      </c>
      <c r="C137" s="21" t="s">
        <v>143</v>
      </c>
      <c r="D137" s="13" t="s">
        <v>144</v>
      </c>
      <c r="E137" s="13" t="s">
        <v>90</v>
      </c>
      <c r="F137" s="16" t="s">
        <v>152</v>
      </c>
      <c r="G137" s="25" t="s">
        <v>28</v>
      </c>
      <c r="H137" s="58">
        <f>SUM('[1]9'!G827)</f>
        <v>2</v>
      </c>
    </row>
    <row r="138" spans="1:8" ht="75" x14ac:dyDescent="0.25">
      <c r="A138" s="26"/>
      <c r="B138" s="32" t="s">
        <v>228</v>
      </c>
      <c r="C138" s="21" t="s">
        <v>143</v>
      </c>
      <c r="D138" s="13" t="s">
        <v>144</v>
      </c>
      <c r="E138" s="13" t="s">
        <v>69</v>
      </c>
      <c r="F138" s="16"/>
      <c r="G138" s="25"/>
      <c r="H138" s="58">
        <f>H139+H140+H141</f>
        <v>70098.7</v>
      </c>
    </row>
    <row r="139" spans="1:8" ht="78" customHeight="1" x14ac:dyDescent="0.25">
      <c r="A139" s="26"/>
      <c r="B139" s="32" t="s">
        <v>228</v>
      </c>
      <c r="C139" s="21" t="s">
        <v>143</v>
      </c>
      <c r="D139" s="13" t="s">
        <v>144</v>
      </c>
      <c r="E139" s="13" t="s">
        <v>69</v>
      </c>
      <c r="F139" s="16" t="s">
        <v>213</v>
      </c>
      <c r="G139" s="25" t="s">
        <v>42</v>
      </c>
      <c r="H139" s="58">
        <v>68998.7</v>
      </c>
    </row>
    <row r="140" spans="1:8" ht="72.75" customHeight="1" x14ac:dyDescent="0.25">
      <c r="A140" s="26"/>
      <c r="B140" s="32" t="s">
        <v>228</v>
      </c>
      <c r="C140" s="21" t="s">
        <v>143</v>
      </c>
      <c r="D140" s="13" t="s">
        <v>144</v>
      </c>
      <c r="E140" s="13" t="s">
        <v>69</v>
      </c>
      <c r="F140" s="16" t="s">
        <v>232</v>
      </c>
      <c r="G140" s="25" t="s">
        <v>28</v>
      </c>
      <c r="H140" s="59">
        <v>200</v>
      </c>
    </row>
    <row r="141" spans="1:8" ht="73.5" customHeight="1" x14ac:dyDescent="0.25">
      <c r="A141" s="26"/>
      <c r="B141" s="32" t="s">
        <v>228</v>
      </c>
      <c r="C141" s="21" t="s">
        <v>143</v>
      </c>
      <c r="D141" s="13" t="s">
        <v>144</v>
      </c>
      <c r="E141" s="13" t="s">
        <v>69</v>
      </c>
      <c r="F141" s="16" t="s">
        <v>233</v>
      </c>
      <c r="G141" s="25" t="s">
        <v>28</v>
      </c>
      <c r="H141" s="59">
        <v>900</v>
      </c>
    </row>
    <row r="142" spans="1:8" ht="62.25" customHeight="1" x14ac:dyDescent="0.25">
      <c r="A142" s="26"/>
      <c r="B142" s="65" t="s">
        <v>48</v>
      </c>
      <c r="C142" s="21" t="s">
        <v>143</v>
      </c>
      <c r="D142" s="13" t="s">
        <v>144</v>
      </c>
      <c r="E142" s="13"/>
      <c r="F142" s="16"/>
      <c r="G142" s="25"/>
      <c r="H142" s="59">
        <f>H143+H144+H145+H146</f>
        <v>22423.5</v>
      </c>
    </row>
    <row r="143" spans="1:8" ht="60.75" customHeight="1" x14ac:dyDescent="0.25">
      <c r="A143" s="26"/>
      <c r="B143" s="65" t="s">
        <v>48</v>
      </c>
      <c r="C143" s="21" t="s">
        <v>143</v>
      </c>
      <c r="D143" s="13" t="s">
        <v>144</v>
      </c>
      <c r="E143" s="13" t="s">
        <v>129</v>
      </c>
      <c r="F143" s="16" t="s">
        <v>49</v>
      </c>
      <c r="G143" s="25" t="s">
        <v>28</v>
      </c>
      <c r="H143" s="59">
        <v>2200.1999999999998</v>
      </c>
    </row>
    <row r="144" spans="1:8" ht="60" x14ac:dyDescent="0.25">
      <c r="A144" s="26"/>
      <c r="B144" s="65" t="s">
        <v>48</v>
      </c>
      <c r="C144" s="21" t="s">
        <v>143</v>
      </c>
      <c r="D144" s="13" t="s">
        <v>144</v>
      </c>
      <c r="E144" s="13" t="s">
        <v>153</v>
      </c>
      <c r="F144" s="16" t="s">
        <v>49</v>
      </c>
      <c r="G144" s="25" t="s">
        <v>28</v>
      </c>
      <c r="H144" s="59">
        <f>SUM('[1]9'!G749)</f>
        <v>63.5</v>
      </c>
    </row>
    <row r="145" spans="1:10" ht="60" x14ac:dyDescent="0.25">
      <c r="A145" s="26"/>
      <c r="B145" s="65" t="s">
        <v>48</v>
      </c>
      <c r="C145" s="21" t="s">
        <v>143</v>
      </c>
      <c r="D145" s="13" t="s">
        <v>144</v>
      </c>
      <c r="E145" s="13" t="s">
        <v>154</v>
      </c>
      <c r="F145" s="16" t="s">
        <v>49</v>
      </c>
      <c r="G145" s="25" t="s">
        <v>42</v>
      </c>
      <c r="H145" s="59">
        <f>SUM('[1]9'!G760)</f>
        <v>130</v>
      </c>
    </row>
    <row r="146" spans="1:10" ht="60" x14ac:dyDescent="0.25">
      <c r="A146" s="26"/>
      <c r="B146" s="65" t="s">
        <v>48</v>
      </c>
      <c r="C146" s="27" t="s">
        <v>155</v>
      </c>
      <c r="D146" s="13" t="s">
        <v>144</v>
      </c>
      <c r="E146" s="13" t="s">
        <v>222</v>
      </c>
      <c r="F146" s="41" t="s">
        <v>220</v>
      </c>
      <c r="G146" s="25" t="s">
        <v>42</v>
      </c>
      <c r="H146" s="59">
        <v>20029.8</v>
      </c>
    </row>
    <row r="147" spans="1:10" ht="75" x14ac:dyDescent="0.25">
      <c r="A147" s="26"/>
      <c r="B147" s="65" t="s">
        <v>157</v>
      </c>
      <c r="C147" s="21" t="s">
        <v>143</v>
      </c>
      <c r="D147" s="13" t="s">
        <v>144</v>
      </c>
      <c r="E147" s="13" t="s">
        <v>158</v>
      </c>
      <c r="F147" s="38" t="s">
        <v>159</v>
      </c>
      <c r="G147" s="25" t="s">
        <v>29</v>
      </c>
      <c r="H147" s="59">
        <v>15</v>
      </c>
      <c r="J147" s="51"/>
    </row>
    <row r="148" spans="1:10" ht="60" x14ac:dyDescent="0.25">
      <c r="A148" s="26"/>
      <c r="B148" s="31" t="s">
        <v>123</v>
      </c>
      <c r="C148" s="21" t="s">
        <v>143</v>
      </c>
      <c r="D148" s="13" t="s">
        <v>144</v>
      </c>
      <c r="E148" s="13"/>
      <c r="F148" s="13"/>
      <c r="G148" s="25"/>
      <c r="H148" s="58">
        <f>H149+H150+H151+H152+H153</f>
        <v>36754.800000000003</v>
      </c>
    </row>
    <row r="149" spans="1:10" ht="75" x14ac:dyDescent="0.25">
      <c r="A149" s="26"/>
      <c r="B149" s="20" t="s">
        <v>160</v>
      </c>
      <c r="C149" s="21" t="s">
        <v>143</v>
      </c>
      <c r="D149" s="13" t="s">
        <v>144</v>
      </c>
      <c r="E149" s="13" t="s">
        <v>161</v>
      </c>
      <c r="F149" s="16" t="s">
        <v>139</v>
      </c>
      <c r="G149" s="25" t="s">
        <v>27</v>
      </c>
      <c r="H149" s="58">
        <v>2583.1999999999998</v>
      </c>
    </row>
    <row r="150" spans="1:10" ht="75" x14ac:dyDescent="0.25">
      <c r="A150" s="26"/>
      <c r="B150" s="20" t="s">
        <v>160</v>
      </c>
      <c r="C150" s="21" t="s">
        <v>143</v>
      </c>
      <c r="D150" s="13" t="s">
        <v>144</v>
      </c>
      <c r="E150" s="13" t="s">
        <v>162</v>
      </c>
      <c r="F150" s="16" t="s">
        <v>139</v>
      </c>
      <c r="G150" s="25" t="s">
        <v>27</v>
      </c>
      <c r="H150" s="58">
        <v>27993.1</v>
      </c>
    </row>
    <row r="151" spans="1:10" ht="76.5" customHeight="1" x14ac:dyDescent="0.25">
      <c r="A151" s="26"/>
      <c r="B151" s="20" t="s">
        <v>59</v>
      </c>
      <c r="C151" s="21" t="s">
        <v>143</v>
      </c>
      <c r="D151" s="13" t="s">
        <v>144</v>
      </c>
      <c r="E151" s="13" t="s">
        <v>129</v>
      </c>
      <c r="F151" s="16" t="s">
        <v>139</v>
      </c>
      <c r="G151" s="25" t="s">
        <v>27</v>
      </c>
      <c r="H151" s="58">
        <v>4497.2</v>
      </c>
    </row>
    <row r="152" spans="1:10" ht="77.25" customHeight="1" x14ac:dyDescent="0.25">
      <c r="A152" s="12">
        <v>54</v>
      </c>
      <c r="B152" s="20" t="s">
        <v>59</v>
      </c>
      <c r="C152" s="21" t="s">
        <v>143</v>
      </c>
      <c r="D152" s="13" t="s">
        <v>144</v>
      </c>
      <c r="E152" s="13" t="s">
        <v>163</v>
      </c>
      <c r="F152" s="16" t="s">
        <v>139</v>
      </c>
      <c r="G152" s="25" t="s">
        <v>27</v>
      </c>
      <c r="H152" s="58">
        <v>1630.3</v>
      </c>
    </row>
    <row r="153" spans="1:10" ht="75" x14ac:dyDescent="0.25">
      <c r="A153" s="12"/>
      <c r="B153" s="20" t="s">
        <v>59</v>
      </c>
      <c r="C153" s="21" t="s">
        <v>143</v>
      </c>
      <c r="D153" s="13" t="s">
        <v>144</v>
      </c>
      <c r="E153" s="13" t="s">
        <v>129</v>
      </c>
      <c r="F153" s="16" t="s">
        <v>136</v>
      </c>
      <c r="G153" s="25" t="s">
        <v>28</v>
      </c>
      <c r="H153" s="58">
        <f>SUM('[1]9'!G686)</f>
        <v>51</v>
      </c>
    </row>
    <row r="154" spans="1:10" ht="45" x14ac:dyDescent="0.25">
      <c r="A154" s="12"/>
      <c r="B154" s="17" t="s">
        <v>216</v>
      </c>
      <c r="C154" s="21" t="s">
        <v>143</v>
      </c>
      <c r="D154" s="13" t="s">
        <v>144</v>
      </c>
      <c r="E154" s="13" t="s">
        <v>164</v>
      </c>
      <c r="F154" s="16" t="s">
        <v>165</v>
      </c>
      <c r="G154" s="25"/>
      <c r="H154" s="58">
        <f>SUM(H155:H158)</f>
        <v>3698.3999999999996</v>
      </c>
    </row>
    <row r="155" spans="1:10" ht="48" customHeight="1" x14ac:dyDescent="0.25">
      <c r="A155" s="39"/>
      <c r="B155" s="17" t="s">
        <v>216</v>
      </c>
      <c r="C155" s="21" t="s">
        <v>143</v>
      </c>
      <c r="D155" s="13" t="s">
        <v>144</v>
      </c>
      <c r="E155" s="13" t="s">
        <v>164</v>
      </c>
      <c r="F155" s="16" t="s">
        <v>166</v>
      </c>
      <c r="G155" s="25" t="s">
        <v>27</v>
      </c>
      <c r="H155" s="58">
        <v>3556.6</v>
      </c>
    </row>
    <row r="156" spans="1:10" ht="48.75" customHeight="1" x14ac:dyDescent="0.25">
      <c r="A156" s="39"/>
      <c r="B156" s="17" t="s">
        <v>216</v>
      </c>
      <c r="C156" s="21" t="s">
        <v>143</v>
      </c>
      <c r="D156" s="13" t="s">
        <v>144</v>
      </c>
      <c r="E156" s="13" t="s">
        <v>164</v>
      </c>
      <c r="F156" s="16" t="s">
        <v>166</v>
      </c>
      <c r="G156" s="25" t="s">
        <v>28</v>
      </c>
      <c r="H156" s="58">
        <v>72.599999999999994</v>
      </c>
    </row>
    <row r="157" spans="1:10" ht="48.75" customHeight="1" x14ac:dyDescent="0.25">
      <c r="A157" s="39"/>
      <c r="B157" s="17" t="s">
        <v>216</v>
      </c>
      <c r="C157" s="21" t="s">
        <v>143</v>
      </c>
      <c r="D157" s="13" t="s">
        <v>144</v>
      </c>
      <c r="E157" s="13" t="s">
        <v>164</v>
      </c>
      <c r="F157" s="16" t="s">
        <v>239</v>
      </c>
      <c r="G157" s="25" t="s">
        <v>28</v>
      </c>
      <c r="H157" s="58">
        <v>21.2</v>
      </c>
    </row>
    <row r="158" spans="1:10" ht="48.75" customHeight="1" x14ac:dyDescent="0.25">
      <c r="A158" s="39"/>
      <c r="B158" s="17" t="s">
        <v>216</v>
      </c>
      <c r="C158" s="21" t="s">
        <v>143</v>
      </c>
      <c r="D158" s="13" t="s">
        <v>144</v>
      </c>
      <c r="E158" s="13" t="s">
        <v>17</v>
      </c>
      <c r="F158" s="16" t="s">
        <v>166</v>
      </c>
      <c r="G158" s="25" t="s">
        <v>28</v>
      </c>
      <c r="H158" s="58">
        <f>SUM('[1]9'!G804)</f>
        <v>48</v>
      </c>
    </row>
    <row r="159" spans="1:10" ht="60" x14ac:dyDescent="0.25">
      <c r="A159" s="39"/>
      <c r="B159" s="19" t="s">
        <v>57</v>
      </c>
      <c r="C159" s="21" t="s">
        <v>167</v>
      </c>
      <c r="D159" s="13" t="s">
        <v>144</v>
      </c>
      <c r="E159" s="13" t="s">
        <v>164</v>
      </c>
      <c r="F159" s="16" t="s">
        <v>58</v>
      </c>
      <c r="G159" s="25"/>
      <c r="H159" s="58">
        <f>SUM(H160)</f>
        <v>1405.1999999999998</v>
      </c>
    </row>
    <row r="160" spans="1:10" ht="77.25" customHeight="1" x14ac:dyDescent="0.25">
      <c r="A160" s="39"/>
      <c r="B160" s="19" t="s">
        <v>131</v>
      </c>
      <c r="C160" s="21" t="s">
        <v>167</v>
      </c>
      <c r="D160" s="13" t="s">
        <v>144</v>
      </c>
      <c r="E160" s="13" t="s">
        <v>164</v>
      </c>
      <c r="F160" s="16" t="s">
        <v>58</v>
      </c>
      <c r="G160" s="25" t="s">
        <v>27</v>
      </c>
      <c r="H160" s="58">
        <f>SUM('[1]9'!G726)</f>
        <v>1405.1999999999998</v>
      </c>
    </row>
    <row r="161" spans="1:256" ht="63.75" customHeight="1" x14ac:dyDescent="0.25">
      <c r="A161" s="39"/>
      <c r="B161" s="40" t="s">
        <v>217</v>
      </c>
      <c r="C161" s="27" t="s">
        <v>143</v>
      </c>
      <c r="D161" s="13" t="s">
        <v>144</v>
      </c>
      <c r="E161" s="13" t="s">
        <v>17</v>
      </c>
      <c r="F161" s="16" t="s">
        <v>168</v>
      </c>
      <c r="G161" s="25" t="s">
        <v>28</v>
      </c>
      <c r="H161" s="58">
        <f>SUM('[1]9'!G796)</f>
        <v>6</v>
      </c>
    </row>
    <row r="162" spans="1:256" ht="60" x14ac:dyDescent="0.25">
      <c r="A162" s="39"/>
      <c r="B162" s="40" t="s">
        <v>169</v>
      </c>
      <c r="C162" s="21" t="s">
        <v>143</v>
      </c>
      <c r="D162" s="13" t="s">
        <v>144</v>
      </c>
      <c r="E162" s="13" t="s">
        <v>170</v>
      </c>
      <c r="F162" s="16" t="s">
        <v>171</v>
      </c>
      <c r="G162" s="25" t="s">
        <v>28</v>
      </c>
      <c r="H162" s="58">
        <v>50</v>
      </c>
    </row>
    <row r="163" spans="1:256" ht="81" customHeight="1" x14ac:dyDescent="0.25">
      <c r="B163" s="17" t="s">
        <v>172</v>
      </c>
      <c r="C163" s="21" t="s">
        <v>143</v>
      </c>
      <c r="D163" s="13" t="s">
        <v>144</v>
      </c>
      <c r="E163" s="13" t="s">
        <v>170</v>
      </c>
      <c r="F163" s="16" t="s">
        <v>173</v>
      </c>
      <c r="G163" s="25" t="s">
        <v>28</v>
      </c>
      <c r="H163" s="58">
        <f>SUM('[1]9'!G737)</f>
        <v>8.4</v>
      </c>
    </row>
    <row r="164" spans="1:256" ht="64.5" customHeight="1" x14ac:dyDescent="0.25">
      <c r="B164" s="65" t="s">
        <v>126</v>
      </c>
      <c r="C164" s="21" t="s">
        <v>143</v>
      </c>
      <c r="D164" s="13" t="s">
        <v>144</v>
      </c>
      <c r="E164" s="13"/>
      <c r="F164" s="16"/>
      <c r="G164" s="25"/>
      <c r="H164" s="58">
        <f>SUM(H165:H166)</f>
        <v>535</v>
      </c>
    </row>
    <row r="165" spans="1:256" ht="60" x14ac:dyDescent="0.25">
      <c r="B165" s="65" t="s">
        <v>126</v>
      </c>
      <c r="C165" s="21" t="s">
        <v>143</v>
      </c>
      <c r="D165" s="13" t="s">
        <v>144</v>
      </c>
      <c r="E165" s="13" t="s">
        <v>129</v>
      </c>
      <c r="F165" s="16" t="s">
        <v>130</v>
      </c>
      <c r="G165" s="25" t="s">
        <v>28</v>
      </c>
      <c r="H165" s="58">
        <v>498.5</v>
      </c>
    </row>
    <row r="166" spans="1:256" ht="60" x14ac:dyDescent="0.25">
      <c r="B166" s="65" t="s">
        <v>126</v>
      </c>
      <c r="C166" s="21" t="s">
        <v>143</v>
      </c>
      <c r="D166" s="13" t="s">
        <v>144</v>
      </c>
      <c r="E166" s="13" t="s">
        <v>17</v>
      </c>
      <c r="F166" s="16" t="s">
        <v>130</v>
      </c>
      <c r="G166" s="25" t="s">
        <v>28</v>
      </c>
      <c r="H166" s="58">
        <v>36.5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</row>
    <row r="167" spans="1:256" ht="65.25" customHeight="1" x14ac:dyDescent="0.25">
      <c r="B167" s="65" t="s">
        <v>174</v>
      </c>
      <c r="C167" s="21" t="s">
        <v>143</v>
      </c>
      <c r="D167" s="13" t="s">
        <v>144</v>
      </c>
      <c r="E167" s="13" t="s">
        <v>175</v>
      </c>
      <c r="F167" s="16" t="s">
        <v>176</v>
      </c>
      <c r="G167" s="25" t="s">
        <v>28</v>
      </c>
      <c r="H167" s="58">
        <v>536</v>
      </c>
    </row>
    <row r="168" spans="1:256" ht="75.75" customHeight="1" x14ac:dyDescent="0.25">
      <c r="B168" s="17" t="s">
        <v>118</v>
      </c>
      <c r="C168" s="21" t="s">
        <v>143</v>
      </c>
      <c r="D168" s="13" t="s">
        <v>144</v>
      </c>
      <c r="E168" s="13" t="s">
        <v>129</v>
      </c>
      <c r="F168" s="16" t="s">
        <v>234</v>
      </c>
      <c r="G168" s="25" t="s">
        <v>28</v>
      </c>
      <c r="H168" s="58">
        <v>800</v>
      </c>
    </row>
    <row r="169" spans="1:256" ht="60" x14ac:dyDescent="0.25">
      <c r="B169" s="40" t="s">
        <v>55</v>
      </c>
      <c r="C169" s="27" t="s">
        <v>143</v>
      </c>
      <c r="D169" s="25" t="s">
        <v>144</v>
      </c>
      <c r="E169" s="25" t="s">
        <v>129</v>
      </c>
      <c r="F169" s="41" t="s">
        <v>56</v>
      </c>
      <c r="G169" s="25" t="s">
        <v>28</v>
      </c>
      <c r="H169" s="58">
        <f>SUM('[1]9'!G675)</f>
        <v>14.4</v>
      </c>
    </row>
    <row r="170" spans="1:256" ht="45" x14ac:dyDescent="0.25">
      <c r="B170" s="31" t="s">
        <v>177</v>
      </c>
      <c r="C170" s="27" t="s">
        <v>143</v>
      </c>
      <c r="D170" s="25" t="s">
        <v>144</v>
      </c>
      <c r="E170" s="25" t="s">
        <v>156</v>
      </c>
      <c r="F170" s="41" t="s">
        <v>178</v>
      </c>
      <c r="G170" s="25"/>
      <c r="H170" s="58">
        <f>H171</f>
        <v>266.7</v>
      </c>
    </row>
    <row r="171" spans="1:256" ht="75" x14ac:dyDescent="0.25">
      <c r="B171" s="31" t="s">
        <v>179</v>
      </c>
      <c r="C171" s="27" t="s">
        <v>143</v>
      </c>
      <c r="D171" s="43" t="s">
        <v>144</v>
      </c>
      <c r="E171" s="43" t="s">
        <v>156</v>
      </c>
      <c r="F171" s="41" t="s">
        <v>180</v>
      </c>
      <c r="G171" s="43" t="s">
        <v>28</v>
      </c>
      <c r="H171" s="59">
        <f>SUM('[1]9'!G872)</f>
        <v>266.7</v>
      </c>
    </row>
    <row r="172" spans="1:256" ht="60" x14ac:dyDescent="0.25">
      <c r="B172" s="31" t="s">
        <v>182</v>
      </c>
      <c r="C172" s="27" t="s">
        <v>181</v>
      </c>
      <c r="D172" s="25" t="s">
        <v>144</v>
      </c>
      <c r="E172" s="25"/>
      <c r="F172" s="41"/>
      <c r="G172" s="25"/>
      <c r="H172" s="58">
        <f>SUM(H173:H178)</f>
        <v>4192.6000000000004</v>
      </c>
    </row>
    <row r="173" spans="1:256" ht="60" x14ac:dyDescent="0.25">
      <c r="B173" s="31" t="s">
        <v>182</v>
      </c>
      <c r="C173" s="27" t="s">
        <v>181</v>
      </c>
      <c r="D173" s="25" t="s">
        <v>144</v>
      </c>
      <c r="E173" s="25" t="s">
        <v>129</v>
      </c>
      <c r="F173" s="41" t="s">
        <v>183</v>
      </c>
      <c r="G173" s="25" t="s">
        <v>27</v>
      </c>
      <c r="H173" s="58">
        <v>3323.5</v>
      </c>
    </row>
    <row r="174" spans="1:256" ht="60" x14ac:dyDescent="0.25">
      <c r="B174" s="31" t="s">
        <v>182</v>
      </c>
      <c r="C174" s="27" t="s">
        <v>181</v>
      </c>
      <c r="D174" s="25" t="s">
        <v>144</v>
      </c>
      <c r="E174" s="25" t="s">
        <v>129</v>
      </c>
      <c r="F174" s="41" t="s">
        <v>183</v>
      </c>
      <c r="G174" s="25" t="s">
        <v>28</v>
      </c>
      <c r="H174" s="58">
        <v>351.2</v>
      </c>
    </row>
    <row r="175" spans="1:256" ht="60" x14ac:dyDescent="0.25">
      <c r="B175" s="31" t="s">
        <v>182</v>
      </c>
      <c r="C175" s="27" t="s">
        <v>181</v>
      </c>
      <c r="D175" s="25" t="s">
        <v>144</v>
      </c>
      <c r="E175" s="25" t="s">
        <v>129</v>
      </c>
      <c r="F175" s="41" t="s">
        <v>183</v>
      </c>
      <c r="G175" s="25" t="s">
        <v>42</v>
      </c>
      <c r="H175" s="58">
        <v>2</v>
      </c>
    </row>
    <row r="176" spans="1:256" ht="60" x14ac:dyDescent="0.25">
      <c r="B176" s="31" t="s">
        <v>182</v>
      </c>
      <c r="C176" s="27" t="s">
        <v>181</v>
      </c>
      <c r="D176" s="25" t="s">
        <v>144</v>
      </c>
      <c r="E176" s="25" t="s">
        <v>129</v>
      </c>
      <c r="F176" s="41" t="s">
        <v>183</v>
      </c>
      <c r="G176" s="25" t="s">
        <v>29</v>
      </c>
      <c r="H176" s="58">
        <v>22.4</v>
      </c>
    </row>
    <row r="177" spans="2:8" ht="60" x14ac:dyDescent="0.25">
      <c r="B177" s="31" t="s">
        <v>182</v>
      </c>
      <c r="C177" s="27" t="s">
        <v>181</v>
      </c>
      <c r="D177" s="25" t="s">
        <v>144</v>
      </c>
      <c r="E177" s="25" t="s">
        <v>17</v>
      </c>
      <c r="F177" s="41" t="s">
        <v>183</v>
      </c>
      <c r="G177" s="25" t="s">
        <v>28</v>
      </c>
      <c r="H177" s="58">
        <f>SUM('[1]9'!G808)</f>
        <v>4.8</v>
      </c>
    </row>
    <row r="178" spans="2:8" ht="60" x14ac:dyDescent="0.25">
      <c r="B178" s="31" t="s">
        <v>182</v>
      </c>
      <c r="C178" s="27" t="s">
        <v>181</v>
      </c>
      <c r="D178" s="25" t="s">
        <v>144</v>
      </c>
      <c r="E178" s="25" t="s">
        <v>129</v>
      </c>
      <c r="F178" s="41" t="s">
        <v>184</v>
      </c>
      <c r="G178" s="25" t="s">
        <v>28</v>
      </c>
      <c r="H178" s="58">
        <v>488.7</v>
      </c>
    </row>
    <row r="179" spans="2:8" ht="15.75" x14ac:dyDescent="0.25">
      <c r="B179" s="75" t="s">
        <v>185</v>
      </c>
      <c r="C179" s="27"/>
      <c r="D179" s="44" t="s">
        <v>144</v>
      </c>
      <c r="E179" s="44"/>
      <c r="F179" s="45"/>
      <c r="G179" s="44"/>
      <c r="H179" s="52">
        <f>SUM(H172+H170+H169+H168+H167+H164+H163+H162+H161+H159+H154+H148+H142+H138+H133+H147)</f>
        <v>140975.1</v>
      </c>
    </row>
    <row r="180" spans="2:8" ht="57.75" customHeight="1" x14ac:dyDescent="0.25">
      <c r="B180" s="31" t="s">
        <v>57</v>
      </c>
      <c r="C180" s="27" t="s">
        <v>186</v>
      </c>
      <c r="D180" s="44" t="s">
        <v>187</v>
      </c>
      <c r="E180" s="44" t="s">
        <v>188</v>
      </c>
      <c r="F180" s="41" t="s">
        <v>58</v>
      </c>
      <c r="G180" s="44"/>
      <c r="H180" s="52">
        <f>SUM(H181)</f>
        <v>50</v>
      </c>
    </row>
    <row r="181" spans="2:8" ht="75" x14ac:dyDescent="0.25">
      <c r="B181" s="31" t="s">
        <v>131</v>
      </c>
      <c r="C181" s="27" t="s">
        <v>186</v>
      </c>
      <c r="D181" s="44" t="s">
        <v>187</v>
      </c>
      <c r="E181" s="44" t="s">
        <v>188</v>
      </c>
      <c r="F181" s="41" t="s">
        <v>58</v>
      </c>
      <c r="G181" s="44" t="s">
        <v>27</v>
      </c>
      <c r="H181" s="52">
        <f>SUM('[1]9'!G926)</f>
        <v>50</v>
      </c>
    </row>
    <row r="182" spans="2:8" ht="31.5" x14ac:dyDescent="0.25">
      <c r="B182" s="75" t="s">
        <v>189</v>
      </c>
      <c r="C182" s="27"/>
      <c r="D182" s="44" t="s">
        <v>187</v>
      </c>
      <c r="E182" s="44"/>
      <c r="F182" s="45"/>
      <c r="G182" s="44"/>
      <c r="H182" s="52">
        <f>SUM(H180)</f>
        <v>50</v>
      </c>
    </row>
    <row r="183" spans="2:8" ht="60" x14ac:dyDescent="0.25">
      <c r="B183" s="31" t="s">
        <v>57</v>
      </c>
      <c r="C183" s="27" t="s">
        <v>190</v>
      </c>
      <c r="D183" s="25" t="s">
        <v>191</v>
      </c>
      <c r="E183" s="25" t="s">
        <v>132</v>
      </c>
      <c r="F183" s="41" t="s">
        <v>192</v>
      </c>
      <c r="G183" s="25" t="s">
        <v>27</v>
      </c>
      <c r="H183" s="52">
        <v>2219.4</v>
      </c>
    </row>
    <row r="184" spans="2:8" ht="75" x14ac:dyDescent="0.25">
      <c r="B184" s="31" t="s">
        <v>131</v>
      </c>
      <c r="C184" s="27" t="s">
        <v>190</v>
      </c>
      <c r="D184" s="25" t="s">
        <v>191</v>
      </c>
      <c r="E184" s="25" t="s">
        <v>132</v>
      </c>
      <c r="F184" s="41" t="s">
        <v>58</v>
      </c>
      <c r="G184" s="25" t="s">
        <v>27</v>
      </c>
      <c r="H184" s="52">
        <f>SUM('[1]9'!G947)</f>
        <v>525.79999999999995</v>
      </c>
    </row>
    <row r="185" spans="2:8" ht="48.75" customHeight="1" x14ac:dyDescent="0.25">
      <c r="B185" s="46" t="s">
        <v>193</v>
      </c>
      <c r="C185" s="27"/>
      <c r="D185" s="44" t="s">
        <v>191</v>
      </c>
      <c r="E185" s="44"/>
      <c r="F185" s="45"/>
      <c r="G185" s="44"/>
      <c r="H185" s="52">
        <f>SUM(H183+H184)</f>
        <v>2745.2</v>
      </c>
    </row>
    <row r="186" spans="2:8" ht="15" x14ac:dyDescent="0.25">
      <c r="B186" s="31" t="s">
        <v>194</v>
      </c>
      <c r="C186" s="27"/>
      <c r="D186" s="25"/>
      <c r="E186" s="25"/>
      <c r="F186" s="41"/>
      <c r="G186" s="25"/>
      <c r="H186" s="52">
        <f>H55+H121+H132+H179+H182+H185</f>
        <v>642698.09999999986</v>
      </c>
    </row>
    <row r="187" spans="2:8" x14ac:dyDescent="0.2">
      <c r="B187" s="47"/>
      <c r="C187" s="47"/>
      <c r="D187" s="47"/>
      <c r="E187" s="47"/>
      <c r="F187" s="47"/>
      <c r="G187" s="47"/>
    </row>
    <row r="188" spans="2:8" x14ac:dyDescent="0.2">
      <c r="B188" s="47" t="s">
        <v>195</v>
      </c>
      <c r="C188" s="47"/>
      <c r="D188" s="47"/>
      <c r="E188" s="47"/>
      <c r="F188" s="47"/>
      <c r="G188" s="47"/>
    </row>
    <row r="189" spans="2:8" x14ac:dyDescent="0.2">
      <c r="B189" s="47" t="s">
        <v>196</v>
      </c>
      <c r="C189" s="47"/>
      <c r="D189" s="47"/>
      <c r="E189" s="47"/>
      <c r="F189" s="47"/>
      <c r="G189" s="47"/>
    </row>
    <row r="190" spans="2:8" x14ac:dyDescent="0.2">
      <c r="B190" s="47" t="s">
        <v>197</v>
      </c>
      <c r="C190" s="47"/>
      <c r="D190" s="47"/>
      <c r="E190" s="47"/>
      <c r="F190" s="47"/>
      <c r="G190" s="47"/>
    </row>
    <row r="191" spans="2:8" x14ac:dyDescent="0.2">
      <c r="B191" s="47" t="s">
        <v>198</v>
      </c>
      <c r="C191" s="47"/>
      <c r="D191" s="47"/>
      <c r="E191" s="47"/>
      <c r="F191" s="47"/>
      <c r="G191" s="47"/>
    </row>
    <row r="192" spans="2:8" x14ac:dyDescent="0.2">
      <c r="B192" s="47" t="s">
        <v>199</v>
      </c>
      <c r="C192" s="47"/>
      <c r="D192" s="47"/>
      <c r="E192" s="47"/>
      <c r="F192" s="47"/>
      <c r="G192" s="47"/>
    </row>
    <row r="193" spans="2:7" x14ac:dyDescent="0.2">
      <c r="B193" s="47" t="s">
        <v>229</v>
      </c>
      <c r="C193" s="47"/>
      <c r="D193" s="47"/>
      <c r="E193" s="47"/>
      <c r="F193" s="47"/>
      <c r="G193" s="47"/>
    </row>
    <row r="194" spans="2:7" x14ac:dyDescent="0.2">
      <c r="B194" s="47" t="s">
        <v>200</v>
      </c>
      <c r="C194" s="47"/>
      <c r="D194" s="47"/>
      <c r="E194" s="47"/>
      <c r="F194" s="47"/>
      <c r="G194" s="47"/>
    </row>
    <row r="195" spans="2:7" x14ac:dyDescent="0.2">
      <c r="B195" s="47" t="s">
        <v>201</v>
      </c>
      <c r="C195" s="47"/>
      <c r="D195" s="47"/>
      <c r="E195" s="47"/>
      <c r="F195" s="47"/>
      <c r="G195" s="47"/>
    </row>
    <row r="196" spans="2:7" x14ac:dyDescent="0.2">
      <c r="B196" s="2" t="s">
        <v>215</v>
      </c>
    </row>
  </sheetData>
  <mergeCells count="10">
    <mergeCell ref="E1:H1"/>
    <mergeCell ref="E2:H2"/>
    <mergeCell ref="A5:H5"/>
    <mergeCell ref="C7:C9"/>
    <mergeCell ref="D7:G7"/>
    <mergeCell ref="H7:H9"/>
    <mergeCell ref="D8:D9"/>
    <mergeCell ref="E8:E9"/>
    <mergeCell ref="F8:F9"/>
    <mergeCell ref="G8:G9"/>
  </mergeCells>
  <pageMargins left="1.1811023622047245" right="0.59055118110236227" top="0.59055118110236227" bottom="0.59055118110236227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2020-12-21T08:39:15Z</dcterms:modified>
</cp:coreProperties>
</file>